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:\SiteFinity\"/>
    </mc:Choice>
  </mc:AlternateContent>
  <xr:revisionPtr revIDLastSave="0" documentId="8_{13495124-7D52-4CC2-8381-20178E3DF0A9}" xr6:coauthVersionLast="47" xr6:coauthVersionMax="47" xr10:uidLastSave="{00000000-0000-0000-0000-000000000000}"/>
  <bookViews>
    <workbookView xWindow="-108" yWindow="-108" windowWidth="23256" windowHeight="12576" xr2:uid="{5A3048DA-1694-415D-86FA-237AB413472E}"/>
  </bookViews>
  <sheets>
    <sheet name="Monthly Summary" sheetId="4" r:id="rId1"/>
    <sheet name="SSI" sheetId="5" r:id="rId2"/>
    <sheet name="Oracle" sheetId="6" r:id="rId3"/>
    <sheet name="Footnotes" sheetId="3" r:id="rId4"/>
  </sheets>
  <definedNames>
    <definedName name="_xlnm._FilterDatabase" localSheetId="1" hidden="1">SSI!$A$9:$AR$39</definedName>
    <definedName name="_xlnm.Print_Titles" localSheetId="0">'Monthly Summary'!$A:$A</definedName>
    <definedName name="_xlnm.Print_Titles" localSheetId="2">Oracle!$A:$A</definedName>
    <definedName name="_xlnm.Print_Titles" localSheetId="1">SSI!$A:$B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C40" i="6" l="1"/>
  <c r="BC41" i="6"/>
  <c r="BC42" i="6"/>
  <c r="BC43" i="6"/>
  <c r="BC44" i="6"/>
  <c r="BC45" i="6"/>
  <c r="BC46" i="6"/>
  <c r="BC47" i="6"/>
  <c r="BC48" i="6"/>
  <c r="BC49" i="6"/>
  <c r="BC50" i="6"/>
  <c r="BC51" i="6"/>
  <c r="BC39" i="6"/>
  <c r="BC37" i="6"/>
  <c r="BC31" i="6"/>
  <c r="BC32" i="6"/>
  <c r="BC33" i="6"/>
  <c r="BC34" i="6"/>
  <c r="BC35" i="6"/>
  <c r="BC30" i="6"/>
  <c r="BE25" i="4"/>
  <c r="BE26" i="4"/>
  <c r="BE27" i="4"/>
  <c r="BE28" i="4"/>
  <c r="BE29" i="4"/>
  <c r="BE24" i="4"/>
  <c r="BE23" i="4"/>
  <c r="BE15" i="4"/>
  <c r="BE16" i="4"/>
  <c r="BE17" i="4"/>
  <c r="BE18" i="4"/>
  <c r="BE19" i="4"/>
  <c r="BE20" i="4"/>
  <c r="BE21" i="4"/>
  <c r="BE14" i="4"/>
  <c r="E24" i="4" l="1"/>
  <c r="E23" i="4"/>
  <c r="E22" i="4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 s="1"/>
  <c r="D37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BD51" i="6"/>
  <c r="BD50" i="6"/>
  <c r="BD49" i="6"/>
  <c r="BD48" i="6"/>
  <c r="BD47" i="6"/>
  <c r="BD46" i="6"/>
  <c r="BD45" i="6"/>
  <c r="BD44" i="6"/>
  <c r="BD43" i="6"/>
  <c r="BD42" i="6"/>
  <c r="BD41" i="6"/>
  <c r="BD40" i="6"/>
  <c r="BD39" i="6"/>
  <c r="BD37" i="6"/>
  <c r="BD36" i="6" s="1"/>
  <c r="BD35" i="6"/>
  <c r="BD34" i="6"/>
  <c r="BD33" i="6"/>
  <c r="BD32" i="6"/>
  <c r="BD31" i="6"/>
  <c r="BD30" i="6"/>
  <c r="BD29" i="6"/>
  <c r="BD28" i="6"/>
  <c r="BD27" i="6"/>
  <c r="BD26" i="6"/>
  <c r="BD25" i="6"/>
  <c r="BD24" i="6"/>
  <c r="BD23" i="6"/>
  <c r="BD22" i="6"/>
  <c r="BD21" i="6"/>
  <c r="BD20" i="6"/>
  <c r="BD19" i="6"/>
  <c r="BD18" i="6"/>
  <c r="BD17" i="6"/>
  <c r="BD16" i="6"/>
  <c r="BD15" i="6"/>
  <c r="BD14" i="6"/>
  <c r="BD13" i="6"/>
  <c r="BD11" i="6" s="1"/>
  <c r="BD12" i="6"/>
  <c r="BC38" i="6"/>
  <c r="BC36" i="6"/>
  <c r="BC29" i="6"/>
  <c r="BC28" i="6"/>
  <c r="BC27" i="6"/>
  <c r="BC26" i="6"/>
  <c r="BC25" i="6"/>
  <c r="BC24" i="6"/>
  <c r="BC23" i="6"/>
  <c r="BC22" i="6"/>
  <c r="BC21" i="6"/>
  <c r="BC20" i="6"/>
  <c r="BC19" i="6"/>
  <c r="BC18" i="6"/>
  <c r="BC17" i="6"/>
  <c r="BC16" i="6"/>
  <c r="BC15" i="6"/>
  <c r="BC14" i="6"/>
  <c r="BC13" i="6"/>
  <c r="BC12" i="6"/>
  <c r="E12" i="6"/>
  <c r="E11" i="6" s="1"/>
  <c r="B52" i="6"/>
  <c r="BB38" i="6"/>
  <c r="BA38" i="6"/>
  <c r="AZ38" i="6"/>
  <c r="AY38" i="6"/>
  <c r="AX38" i="6"/>
  <c r="AW38" i="6"/>
  <c r="AV38" i="6"/>
  <c r="AU38" i="6"/>
  <c r="AT38" i="6"/>
  <c r="AS38" i="6"/>
  <c r="AR38" i="6"/>
  <c r="AQ38" i="6"/>
  <c r="AP38" i="6"/>
  <c r="AO38" i="6"/>
  <c r="AN38" i="6"/>
  <c r="AM38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C38" i="6"/>
  <c r="B38" i="6"/>
  <c r="BB36" i="6"/>
  <c r="BA36" i="6"/>
  <c r="AZ36" i="6"/>
  <c r="AY36" i="6"/>
  <c r="AX36" i="6"/>
  <c r="AW36" i="6"/>
  <c r="AV36" i="6"/>
  <c r="AU36" i="6"/>
  <c r="AT36" i="6"/>
  <c r="AS36" i="6"/>
  <c r="AR36" i="6"/>
  <c r="AQ36" i="6"/>
  <c r="AP36" i="6"/>
  <c r="AO36" i="6"/>
  <c r="AN36" i="6"/>
  <c r="AM36" i="6"/>
  <c r="AL36" i="6"/>
  <c r="AK36" i="6"/>
  <c r="AJ36" i="6"/>
  <c r="AI36" i="6"/>
  <c r="AH36" i="6"/>
  <c r="AG36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BB11" i="6"/>
  <c r="BA11" i="6"/>
  <c r="AZ11" i="6"/>
  <c r="AY11" i="6"/>
  <c r="AX11" i="6"/>
  <c r="AW11" i="6"/>
  <c r="AV11" i="6"/>
  <c r="AU11" i="6"/>
  <c r="AT11" i="6"/>
  <c r="AS11" i="6"/>
  <c r="AR11" i="6"/>
  <c r="AQ11" i="6"/>
  <c r="AP11" i="6"/>
  <c r="AO11" i="6"/>
  <c r="AN11" i="6"/>
  <c r="AM11" i="6"/>
  <c r="AL11" i="6"/>
  <c r="AK11" i="6"/>
  <c r="AJ11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C11" i="6"/>
  <c r="B11" i="6"/>
  <c r="AQ33" i="5"/>
  <c r="AQ32" i="5"/>
  <c r="AQ31" i="5"/>
  <c r="AM33" i="5"/>
  <c r="AL33" i="5"/>
  <c r="AK33" i="5"/>
  <c r="AM32" i="5"/>
  <c r="AL32" i="5"/>
  <c r="AK32" i="5"/>
  <c r="AM31" i="5"/>
  <c r="AL31" i="5"/>
  <c r="AK31" i="5"/>
  <c r="AJ33" i="5"/>
  <c r="AI33" i="5"/>
  <c r="AH33" i="5"/>
  <c r="AJ32" i="5"/>
  <c r="AI32" i="5"/>
  <c r="AH32" i="5"/>
  <c r="AJ31" i="5"/>
  <c r="AI31" i="5"/>
  <c r="AH31" i="5"/>
  <c r="AG33" i="5"/>
  <c r="AF33" i="5"/>
  <c r="AE33" i="5"/>
  <c r="AG32" i="5"/>
  <c r="AF32" i="5"/>
  <c r="AE32" i="5"/>
  <c r="AG31" i="5"/>
  <c r="AF31" i="5"/>
  <c r="AE31" i="5"/>
  <c r="AD33" i="5"/>
  <c r="AC33" i="5"/>
  <c r="AB33" i="5"/>
  <c r="AD32" i="5"/>
  <c r="AC32" i="5"/>
  <c r="AB32" i="5"/>
  <c r="AD31" i="5"/>
  <c r="AC31" i="5"/>
  <c r="AB31" i="5"/>
  <c r="AA33" i="5"/>
  <c r="Z33" i="5"/>
  <c r="Y33" i="5"/>
  <c r="AA32" i="5"/>
  <c r="Z32" i="5"/>
  <c r="Y32" i="5"/>
  <c r="AA31" i="5"/>
  <c r="Z31" i="5"/>
  <c r="Y31" i="5"/>
  <c r="X33" i="5"/>
  <c r="W33" i="5"/>
  <c r="V33" i="5"/>
  <c r="X32" i="5"/>
  <c r="W32" i="5"/>
  <c r="V32" i="5"/>
  <c r="X31" i="5"/>
  <c r="W31" i="5"/>
  <c r="V31" i="5"/>
  <c r="U33" i="5"/>
  <c r="T33" i="5"/>
  <c r="S33" i="5"/>
  <c r="U32" i="5"/>
  <c r="T32" i="5"/>
  <c r="S32" i="5"/>
  <c r="U31" i="5"/>
  <c r="T31" i="5"/>
  <c r="S31" i="5"/>
  <c r="R33" i="5"/>
  <c r="Q33" i="5"/>
  <c r="P33" i="5"/>
  <c r="R32" i="5"/>
  <c r="Q32" i="5"/>
  <c r="P32" i="5"/>
  <c r="R31" i="5"/>
  <c r="Q31" i="5"/>
  <c r="P31" i="5"/>
  <c r="O33" i="5"/>
  <c r="N33" i="5"/>
  <c r="M33" i="5"/>
  <c r="O32" i="5"/>
  <c r="N32" i="5"/>
  <c r="M32" i="5"/>
  <c r="O31" i="5"/>
  <c r="N31" i="5"/>
  <c r="M31" i="5"/>
  <c r="L33" i="5"/>
  <c r="K33" i="5"/>
  <c r="J33" i="5"/>
  <c r="L32" i="5"/>
  <c r="K32" i="5"/>
  <c r="J32" i="5"/>
  <c r="L31" i="5"/>
  <c r="K31" i="5"/>
  <c r="J31" i="5"/>
  <c r="I33" i="5"/>
  <c r="H33" i="5"/>
  <c r="G33" i="5"/>
  <c r="I32" i="5"/>
  <c r="H32" i="5"/>
  <c r="G32" i="5"/>
  <c r="I31" i="5"/>
  <c r="H31" i="5"/>
  <c r="G31" i="5"/>
  <c r="E33" i="5"/>
  <c r="D33" i="5"/>
  <c r="D32" i="5"/>
  <c r="D31" i="5"/>
  <c r="BG29" i="4"/>
  <c r="BG28" i="4"/>
  <c r="BG27" i="4"/>
  <c r="BG26" i="4"/>
  <c r="BG25" i="4"/>
  <c r="BG24" i="4"/>
  <c r="BG23" i="4"/>
  <c r="BG22" i="4" s="1"/>
  <c r="BG21" i="4"/>
  <c r="BG20" i="4"/>
  <c r="BG19" i="4"/>
  <c r="BG18" i="4"/>
  <c r="BG17" i="4"/>
  <c r="BG16" i="4"/>
  <c r="BG15" i="4"/>
  <c r="BG14" i="4"/>
  <c r="BF29" i="4"/>
  <c r="BH29" i="4" s="1"/>
  <c r="BI29" i="4" s="1"/>
  <c r="BF28" i="4"/>
  <c r="BH28" i="4" s="1"/>
  <c r="BI28" i="4" s="1"/>
  <c r="BF27" i="4"/>
  <c r="BF26" i="4"/>
  <c r="BH26" i="4" s="1"/>
  <c r="BI26" i="4" s="1"/>
  <c r="BF25" i="4"/>
  <c r="BH25" i="4" s="1"/>
  <c r="BF24" i="4"/>
  <c r="BH24" i="4" s="1"/>
  <c r="BI24" i="4" s="1"/>
  <c r="BF23" i="4"/>
  <c r="BF21" i="4"/>
  <c r="BH21" i="4" s="1"/>
  <c r="BI21" i="4" s="1"/>
  <c r="BF20" i="4"/>
  <c r="BH20" i="4" s="1"/>
  <c r="BI20" i="4" s="1"/>
  <c r="BF19" i="4"/>
  <c r="BH19" i="4" s="1"/>
  <c r="BI19" i="4" s="1"/>
  <c r="BF18" i="4"/>
  <c r="BH18" i="4" s="1"/>
  <c r="BI18" i="4" s="1"/>
  <c r="BF17" i="4"/>
  <c r="BH17" i="4" s="1"/>
  <c r="BI17" i="4" s="1"/>
  <c r="BF16" i="4"/>
  <c r="BH16" i="4" s="1"/>
  <c r="BI16" i="4" s="1"/>
  <c r="BF15" i="4"/>
  <c r="BH15" i="4" s="1"/>
  <c r="BI15" i="4" s="1"/>
  <c r="BF14" i="4"/>
  <c r="BE22" i="4"/>
  <c r="BD22" i="4"/>
  <c r="BC22" i="4"/>
  <c r="BB22" i="4"/>
  <c r="AZ22" i="4"/>
  <c r="AY22" i="4"/>
  <c r="AX22" i="4"/>
  <c r="AV22" i="4"/>
  <c r="AU22" i="4"/>
  <c r="AT22" i="4"/>
  <c r="AR22" i="4"/>
  <c r="AQ22" i="4"/>
  <c r="AP22" i="4"/>
  <c r="AN22" i="4"/>
  <c r="AM22" i="4"/>
  <c r="AL22" i="4"/>
  <c r="AJ22" i="4"/>
  <c r="AI22" i="4"/>
  <c r="AH22" i="4"/>
  <c r="AF22" i="4"/>
  <c r="AE22" i="4"/>
  <c r="AD22" i="4"/>
  <c r="AB22" i="4"/>
  <c r="AA22" i="4"/>
  <c r="Z22" i="4"/>
  <c r="X22" i="4"/>
  <c r="W22" i="4"/>
  <c r="V22" i="4"/>
  <c r="T22" i="4"/>
  <c r="S22" i="4"/>
  <c r="R22" i="4"/>
  <c r="P22" i="4"/>
  <c r="O22" i="4"/>
  <c r="N22" i="4"/>
  <c r="L22" i="4"/>
  <c r="K22" i="4"/>
  <c r="J22" i="4"/>
  <c r="H22" i="4"/>
  <c r="G22" i="4"/>
  <c r="BD38" i="6" l="1"/>
  <c r="BH27" i="4"/>
  <c r="BI27" i="4" s="1"/>
  <c r="BH23" i="4"/>
  <c r="D11" i="6"/>
  <c r="BC11" i="6"/>
  <c r="BG13" i="4"/>
  <c r="BG30" i="4" s="1"/>
  <c r="BH22" i="4" l="1"/>
  <c r="BI22" i="4" s="1"/>
  <c r="BI23" i="4"/>
  <c r="BE13" i="4"/>
  <c r="BD13" i="4"/>
  <c r="BC13" i="4"/>
  <c r="BB13" i="4"/>
  <c r="AZ13" i="4"/>
  <c r="AY13" i="4"/>
  <c r="AX13" i="4"/>
  <c r="AV13" i="4"/>
  <c r="AU13" i="4"/>
  <c r="AT13" i="4"/>
  <c r="AR13" i="4"/>
  <c r="AQ13" i="4"/>
  <c r="AP13" i="4"/>
  <c r="AN13" i="4"/>
  <c r="AM13" i="4"/>
  <c r="AL13" i="4"/>
  <c r="AJ13" i="4"/>
  <c r="AI13" i="4"/>
  <c r="AH13" i="4"/>
  <c r="AF13" i="4"/>
  <c r="AE13" i="4"/>
  <c r="AD13" i="4"/>
  <c r="AB13" i="4"/>
  <c r="AA13" i="4"/>
  <c r="Z13" i="4"/>
  <c r="X13" i="4"/>
  <c r="W13" i="4"/>
  <c r="V13" i="4"/>
  <c r="T13" i="4"/>
  <c r="S13" i="4"/>
  <c r="R13" i="4"/>
  <c r="P13" i="4"/>
  <c r="O13" i="4"/>
  <c r="N13" i="4"/>
  <c r="L13" i="4"/>
  <c r="K13" i="4"/>
  <c r="J13" i="4"/>
  <c r="H13" i="4"/>
  <c r="G13" i="4"/>
  <c r="D22" i="4"/>
  <c r="D13" i="4"/>
  <c r="C52" i="6"/>
  <c r="D52" i="6"/>
  <c r="E52" i="6"/>
  <c r="E53" i="6" s="1"/>
  <c r="F52" i="6"/>
  <c r="G52" i="6"/>
  <c r="H52" i="6"/>
  <c r="H55" i="6" s="1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V52" i="6"/>
  <c r="W52" i="6"/>
  <c r="X52" i="6"/>
  <c r="Y52" i="6"/>
  <c r="Z52" i="6"/>
  <c r="AA52" i="6"/>
  <c r="AB52" i="6"/>
  <c r="AC52" i="6"/>
  <c r="AD52" i="6"/>
  <c r="AE52" i="6"/>
  <c r="AF52" i="6"/>
  <c r="AG52" i="6"/>
  <c r="AH52" i="6"/>
  <c r="AI52" i="6"/>
  <c r="AJ52" i="6"/>
  <c r="AK52" i="6"/>
  <c r="AL52" i="6"/>
  <c r="AM52" i="6"/>
  <c r="AN52" i="6"/>
  <c r="AO52" i="6"/>
  <c r="AP52" i="6"/>
  <c r="AQ52" i="6"/>
  <c r="AR52" i="6"/>
  <c r="AS52" i="6"/>
  <c r="AT52" i="6"/>
  <c r="AU52" i="6"/>
  <c r="AV52" i="6"/>
  <c r="AW52" i="6"/>
  <c r="AX52" i="6"/>
  <c r="AY52" i="6"/>
  <c r="AZ52" i="6"/>
  <c r="BA52" i="6"/>
  <c r="BB52" i="6"/>
  <c r="BC52" i="6"/>
  <c r="BD52" i="6"/>
  <c r="BE52" i="6"/>
  <c r="F54" i="6"/>
  <c r="J54" i="6" l="1"/>
  <c r="N54" i="6" s="1"/>
  <c r="R54" i="6" s="1"/>
  <c r="V54" i="6" s="1"/>
  <c r="Z54" i="6" s="1"/>
  <c r="AD54" i="6" s="1"/>
  <c r="AH54" i="6" s="1"/>
  <c r="AL54" i="6" s="1"/>
  <c r="AP54" i="6" s="1"/>
  <c r="AT54" i="6" s="1"/>
  <c r="AX54" i="6" s="1"/>
  <c r="L55" i="6"/>
  <c r="P55" i="6"/>
  <c r="T55" i="6" s="1"/>
  <c r="X55" i="6" s="1"/>
  <c r="AB55" i="6" s="1"/>
  <c r="AF55" i="6" s="1"/>
  <c r="AJ55" i="6" s="1"/>
  <c r="AN55" i="6" s="1"/>
  <c r="AR55" i="6" s="1"/>
  <c r="AV55" i="6" s="1"/>
  <c r="AZ55" i="6" s="1"/>
  <c r="I53" i="6"/>
  <c r="M53" i="6" s="1"/>
  <c r="Q53" i="6" s="1"/>
  <c r="U53" i="6" s="1"/>
  <c r="Y53" i="6" s="1"/>
  <c r="AC53" i="6" s="1"/>
  <c r="AG53" i="6" s="1"/>
  <c r="AK53" i="6" s="1"/>
  <c r="AO53" i="6" s="1"/>
  <c r="AS53" i="6" s="1"/>
  <c r="AW53" i="6" s="1"/>
  <c r="D30" i="4" l="1"/>
  <c r="BE30" i="4"/>
  <c r="AU30" i="4"/>
  <c r="AJ30" i="4"/>
  <c r="Z30" i="4"/>
  <c r="O30" i="4"/>
  <c r="BD30" i="4"/>
  <c r="AT30" i="4"/>
  <c r="AI30" i="4"/>
  <c r="X30" i="4"/>
  <c r="N30" i="4"/>
  <c r="D11" i="4"/>
  <c r="BC30" i="4"/>
  <c r="AR30" i="4"/>
  <c r="AH30" i="4"/>
  <c r="W30" i="4"/>
  <c r="L30" i="4"/>
  <c r="BB30" i="4"/>
  <c r="AQ30" i="4"/>
  <c r="AF30" i="4"/>
  <c r="V30" i="4"/>
  <c r="AZ30" i="4"/>
  <c r="AP30" i="4"/>
  <c r="AE30" i="4"/>
  <c r="T30" i="4"/>
  <c r="J30" i="4"/>
  <c r="AY30" i="4"/>
  <c r="AN30" i="4"/>
  <c r="AD30" i="4"/>
  <c r="S30" i="4"/>
  <c r="H30" i="4"/>
  <c r="AX30" i="4"/>
  <c r="AM30" i="4"/>
  <c r="AB30" i="4"/>
  <c r="R30" i="4"/>
  <c r="F11" i="4"/>
  <c r="AV30" i="4"/>
  <c r="AL30" i="4"/>
  <c r="AA30" i="4"/>
  <c r="P30" i="4"/>
  <c r="C30" i="4"/>
  <c r="AP11" i="5"/>
  <c r="AP12" i="5"/>
  <c r="AP13" i="5"/>
  <c r="AP14" i="5"/>
  <c r="AP15" i="5"/>
  <c r="AP16" i="5"/>
  <c r="AP17" i="5"/>
  <c r="AP18" i="5"/>
  <c r="AP19" i="5"/>
  <c r="AP20" i="5"/>
  <c r="AP21" i="5"/>
  <c r="AP22" i="5"/>
  <c r="AP24" i="5"/>
  <c r="AP32" i="5" s="1"/>
  <c r="AP25" i="5"/>
  <c r="AP26" i="5"/>
  <c r="AP27" i="5"/>
  <c r="AP28" i="5"/>
  <c r="AP29" i="5"/>
  <c r="AP30" i="5"/>
  <c r="B11" i="4"/>
  <c r="C11" i="4"/>
  <c r="B30" i="4" l="1"/>
  <c r="G30" i="4"/>
  <c r="K30" i="4"/>
  <c r="AP33" i="5"/>
  <c r="AP31" i="5"/>
  <c r="AQ30" i="5"/>
  <c r="AQ29" i="5"/>
  <c r="AQ28" i="5"/>
  <c r="AQ27" i="5"/>
  <c r="AQ26" i="5"/>
  <c r="AQ25" i="5"/>
  <c r="AQ24" i="5"/>
  <c r="AQ22" i="5"/>
  <c r="AQ21" i="5"/>
  <c r="AQ20" i="5"/>
  <c r="AQ19" i="5"/>
  <c r="AQ18" i="5"/>
  <c r="AQ17" i="5"/>
  <c r="AQ16" i="5"/>
  <c r="AQ15" i="5"/>
  <c r="AQ14" i="5"/>
  <c r="AQ13" i="5"/>
  <c r="AQ12" i="5"/>
  <c r="AQ11" i="5"/>
  <c r="AO34" i="5" l="1"/>
  <c r="AN34" i="5"/>
  <c r="AM34" i="5"/>
  <c r="AL34" i="5"/>
  <c r="AK34" i="5"/>
  <c r="AJ34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 l="1"/>
  <c r="BI38" i="4" l="1"/>
  <c r="BI36" i="4"/>
  <c r="BI34" i="4" l="1"/>
  <c r="AO38" i="5"/>
  <c r="F37" i="5"/>
  <c r="E36" i="5"/>
  <c r="D35" i="5"/>
  <c r="AP34" i="5" l="1"/>
  <c r="AQ34" i="5"/>
  <c r="H36" i="5"/>
  <c r="K36" i="5" s="1"/>
  <c r="N36" i="5" s="1"/>
  <c r="Q36" i="5" s="1"/>
  <c r="T36" i="5" s="1"/>
  <c r="W36" i="5" s="1"/>
  <c r="Z36" i="5" s="1"/>
  <c r="AC36" i="5" s="1"/>
  <c r="AF36" i="5" s="1"/>
  <c r="AI36" i="5" s="1"/>
  <c r="AL36" i="5" s="1"/>
  <c r="AN36" i="5" s="1"/>
  <c r="I37" i="5"/>
  <c r="L37" i="5" s="1"/>
  <c r="O37" i="5" s="1"/>
  <c r="R37" i="5" s="1"/>
  <c r="U37" i="5" s="1"/>
  <c r="X37" i="5" s="1"/>
  <c r="AA37" i="5" s="1"/>
  <c r="AD37" i="5" s="1"/>
  <c r="AG37" i="5" s="1"/>
  <c r="AJ37" i="5" s="1"/>
  <c r="AM37" i="5" s="1"/>
  <c r="AO37" i="5" s="1"/>
  <c r="G35" i="5"/>
  <c r="J35" i="5" s="1"/>
  <c r="M35" i="5" s="1"/>
  <c r="P35" i="5" s="1"/>
  <c r="S35" i="5" s="1"/>
  <c r="V35" i="5" s="1"/>
  <c r="Y35" i="5" s="1"/>
  <c r="AB35" i="5" s="1"/>
  <c r="AE35" i="5" s="1"/>
  <c r="AH35" i="5" s="1"/>
  <c r="AK35" i="5" s="1"/>
  <c r="K34" i="4"/>
  <c r="K35" i="4"/>
  <c r="AA35" i="4"/>
  <c r="AA34" i="4"/>
  <c r="S34" i="4"/>
  <c r="AY34" i="4"/>
  <c r="AE35" i="4"/>
  <c r="AE34" i="4"/>
  <c r="AU34" i="4"/>
  <c r="AU35" i="4"/>
  <c r="S35" i="4"/>
  <c r="AQ34" i="4"/>
  <c r="AQ35" i="4"/>
  <c r="AI35" i="4"/>
  <c r="AI34" i="4"/>
  <c r="W35" i="4"/>
  <c r="W34" i="4"/>
  <c r="G33" i="4"/>
  <c r="K33" i="4" s="1"/>
  <c r="O33" i="4" s="1"/>
  <c r="S33" i="4" s="1"/>
  <c r="W33" i="4" s="1"/>
  <c r="AA33" i="4" s="1"/>
  <c r="AE33" i="4" s="1"/>
  <c r="AI33" i="4" s="1"/>
  <c r="AM33" i="4" s="1"/>
  <c r="AQ33" i="4" s="1"/>
  <c r="AU33" i="4" s="1"/>
  <c r="AY33" i="4" s="1"/>
  <c r="J33" i="4"/>
  <c r="AM34" i="4" l="1"/>
  <c r="AM35" i="4"/>
  <c r="O34" i="4"/>
  <c r="O35" i="4"/>
  <c r="N33" i="4"/>
  <c r="H33" i="4"/>
  <c r="L33" i="4" s="1"/>
  <c r="G36" i="4"/>
  <c r="G34" i="4"/>
  <c r="G37" i="4"/>
  <c r="G35" i="4"/>
  <c r="AY35" i="4"/>
  <c r="K36" i="4" l="1"/>
  <c r="P33" i="4"/>
  <c r="K37" i="4"/>
  <c r="R33" i="4"/>
  <c r="O36" i="4" l="1"/>
  <c r="T33" i="4"/>
  <c r="O37" i="4"/>
  <c r="V33" i="4"/>
  <c r="Z33" i="4" l="1"/>
  <c r="S36" i="4"/>
  <c r="S37" i="4"/>
  <c r="X33" i="4"/>
  <c r="AD33" i="4" l="1"/>
  <c r="W37" i="4"/>
  <c r="AB33" i="4"/>
  <c r="W36" i="4"/>
  <c r="AA37" i="4" l="1"/>
  <c r="AA36" i="4"/>
  <c r="AF33" i="4"/>
  <c r="AH33" i="4"/>
  <c r="AL33" i="4" l="1"/>
  <c r="AJ33" i="4"/>
  <c r="AE36" i="4"/>
  <c r="AE37" i="4"/>
  <c r="AN33" i="4" l="1"/>
  <c r="AI36" i="4"/>
  <c r="AI37" i="4"/>
  <c r="AP33" i="4"/>
  <c r="AT33" i="4" l="1"/>
  <c r="AM36" i="4"/>
  <c r="AM37" i="4"/>
  <c r="AR33" i="4"/>
  <c r="AX33" i="4" l="1"/>
  <c r="AQ36" i="4"/>
  <c r="AV33" i="4"/>
  <c r="AQ37" i="4"/>
  <c r="BB33" i="4" l="1"/>
  <c r="AU36" i="4"/>
  <c r="AU37" i="4"/>
  <c r="AZ33" i="4"/>
  <c r="AY37" i="4" l="1"/>
  <c r="AY36" i="4"/>
  <c r="BD33" i="4"/>
  <c r="BF13" i="4"/>
  <c r="BF22" i="4"/>
  <c r="F22" i="4" s="1"/>
  <c r="BF30" i="4" l="1"/>
  <c r="BI33" i="4" s="1"/>
  <c r="F13" i="4"/>
  <c r="F30" i="4" s="1"/>
  <c r="BH14" i="4"/>
  <c r="BH13" i="4" s="1"/>
  <c r="E11" i="4"/>
  <c r="E13" i="4"/>
  <c r="E30" i="4" s="1"/>
  <c r="BH30" i="4" l="1"/>
  <c r="BI30" i="4" s="1"/>
  <c r="BI13" i="4"/>
  <c r="BI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Werner, Tommy</author>
  </authors>
  <commentList>
    <comment ref="BE11" authorId="0" shapeId="0" xr:uid="{51045C2D-0521-4E49-B44F-8B1406F17DB3}">
      <text>
        <r>
          <rPr>
            <b/>
            <sz val="9"/>
            <color indexed="81"/>
            <rFont val="Tahoma"/>
            <family val="2"/>
          </rPr>
          <t>Werner, Tommy:</t>
        </r>
        <r>
          <rPr>
            <sz val="9"/>
            <color indexed="81"/>
            <rFont val="Tahoma"/>
            <family val="2"/>
          </rPr>
          <t xml:space="preserve">
July</t>
        </r>
      </text>
    </comment>
  </commentList>
</comments>
</file>

<file path=xl/sharedStrings.xml><?xml version="1.0" encoding="utf-8"?>
<sst xmlns="http://schemas.openxmlformats.org/spreadsheetml/2006/main" count="340" uniqueCount="206">
  <si>
    <t>Department of Financial Services</t>
  </si>
  <si>
    <t>Annual</t>
  </si>
  <si>
    <t>Fiscal Year to Date</t>
  </si>
  <si>
    <t>Appropriated</t>
  </si>
  <si>
    <t>Released</t>
  </si>
  <si>
    <t>Unreleased</t>
  </si>
  <si>
    <t>Projected</t>
  </si>
  <si>
    <t>Release Remaining</t>
  </si>
  <si>
    <t xml:space="preserve">Projected </t>
  </si>
  <si>
    <t xml:space="preserve">Incurred </t>
  </si>
  <si>
    <t xml:space="preserve">Paid </t>
  </si>
  <si>
    <t>Total CF
Incurred</t>
  </si>
  <si>
    <t>Total CF
Paid</t>
  </si>
  <si>
    <t>Projected 
FYTD</t>
  </si>
  <si>
    <t>Incurred 
FYTD</t>
  </si>
  <si>
    <t>Paid
FYTD</t>
  </si>
  <si>
    <t>Balance
(Projected - Incurred)</t>
  </si>
  <si>
    <t>% Remaining</t>
  </si>
  <si>
    <t>FLAIR System Replacement (100781)</t>
  </si>
  <si>
    <t>Oracle Software and Maintenance (FP005)</t>
  </si>
  <si>
    <t>Salaries &amp; Benefits (010000)</t>
  </si>
  <si>
    <t>Risk Management Insurance (103241)</t>
  </si>
  <si>
    <t>Totals</t>
  </si>
  <si>
    <t>Running Totals</t>
  </si>
  <si>
    <t>Total Incurred/Total Projected FYTD</t>
  </si>
  <si>
    <t>Monthly Total Incurred/Total Projected</t>
  </si>
  <si>
    <t>Total Paid/Total Projected FYTD</t>
  </si>
  <si>
    <t>Monthly Total Incurred/Total Projected (Variance)</t>
  </si>
  <si>
    <t>FYTD Total Incurred/Total Projected</t>
  </si>
  <si>
    <t>Total Release/Total Appropriation</t>
  </si>
  <si>
    <t>FYTD Total Incurred/Total Projected (Variance)</t>
  </si>
  <si>
    <t>Total Paid/Total Release</t>
  </si>
  <si>
    <t>`</t>
  </si>
  <si>
    <t>Description</t>
  </si>
  <si>
    <t>July
Projection</t>
  </si>
  <si>
    <t>July
Accepted / 
Approved</t>
  </si>
  <si>
    <t>July
Paid</t>
  </si>
  <si>
    <t>August
Projection</t>
  </si>
  <si>
    <t>August
Accepted /
Approved</t>
  </si>
  <si>
    <t>August
Paid</t>
  </si>
  <si>
    <t>September
Projection</t>
  </si>
  <si>
    <t>September
Accepted /
Approved</t>
  </si>
  <si>
    <t>September
Paid</t>
  </si>
  <si>
    <t>October
Projection</t>
  </si>
  <si>
    <t>October
Accepted /
Approved</t>
  </si>
  <si>
    <t>October
Paid</t>
  </si>
  <si>
    <t>November
Projection</t>
  </si>
  <si>
    <t>November
Accepted /
Approved</t>
  </si>
  <si>
    <t>November
Paid</t>
  </si>
  <si>
    <t>December
Projection</t>
  </si>
  <si>
    <t>December
Accepted /
Approved</t>
  </si>
  <si>
    <t>December
 Paid</t>
  </si>
  <si>
    <t>January
Projection</t>
  </si>
  <si>
    <t>January
Accepted /
Approved</t>
  </si>
  <si>
    <t>January
Paid</t>
  </si>
  <si>
    <t>February
Projection</t>
  </si>
  <si>
    <t>February
Accepted /
Approved</t>
  </si>
  <si>
    <t>February
Paid</t>
  </si>
  <si>
    <t>March
Projection</t>
  </si>
  <si>
    <t>March
Accepted /
Approved</t>
  </si>
  <si>
    <t>March
Paid</t>
  </si>
  <si>
    <t>April
Projection</t>
  </si>
  <si>
    <t>April
Accepted /
Approved</t>
  </si>
  <si>
    <t>April
Paid</t>
  </si>
  <si>
    <t>May
Projection</t>
  </si>
  <si>
    <t>May
Accepted /
Approved</t>
  </si>
  <si>
    <t>May
Paid</t>
  </si>
  <si>
    <t>June
Projection</t>
  </si>
  <si>
    <t>June
Accepted /
Approved</t>
  </si>
  <si>
    <t>June
Paid</t>
  </si>
  <si>
    <t>Total
Projection</t>
  </si>
  <si>
    <t>Ref #</t>
  </si>
  <si>
    <t>Deliverable Name</t>
  </si>
  <si>
    <t>Prod Supp</t>
  </si>
  <si>
    <t>Oracle OCI Costs</t>
  </si>
  <si>
    <t>Monthly Facilities Expense</t>
  </si>
  <si>
    <t>Support Tools Maintenance</t>
  </si>
  <si>
    <t>Support Tools Purchase</t>
  </si>
  <si>
    <t>Solution Software Support</t>
  </si>
  <si>
    <t>Monthly Totals</t>
  </si>
  <si>
    <t>Projected YTD</t>
  </si>
  <si>
    <t>Incurred YTD</t>
  </si>
  <si>
    <t>Paid YTD</t>
  </si>
  <si>
    <t>Footnotes:</t>
  </si>
  <si>
    <t>1</t>
  </si>
  <si>
    <t>Contractor hours were less than anticipated.</t>
  </si>
  <si>
    <t>2</t>
  </si>
  <si>
    <t>Incurred amounts were less than anticipated due to the timing of a planned purchase or acceptance of deliverables.</t>
  </si>
  <si>
    <t>3</t>
  </si>
  <si>
    <t>Incurred amounts were greater than anticipated due to the timing of a planned purchase or acceptance of deliverables.</t>
  </si>
  <si>
    <t>4</t>
  </si>
  <si>
    <t>Contractor hours were greater than anticipated.</t>
  </si>
  <si>
    <t>5</t>
  </si>
  <si>
    <t>6</t>
  </si>
  <si>
    <t>Production Support</t>
  </si>
  <si>
    <t>Facilities and Maintenance (FP004)</t>
  </si>
  <si>
    <t>SSI Implementation Services (FP004)</t>
  </si>
  <si>
    <t>CF 2022-23</t>
  </si>
  <si>
    <t>CF Incurred</t>
  </si>
  <si>
    <t>CF Paid</t>
  </si>
  <si>
    <t>Implementation</t>
  </si>
  <si>
    <t>Total</t>
  </si>
  <si>
    <t>Program</t>
  </si>
  <si>
    <t>Purchase</t>
  </si>
  <si>
    <t>Total Projection</t>
  </si>
  <si>
    <t>Incurred</t>
  </si>
  <si>
    <t>Paid</t>
  </si>
  <si>
    <t xml:space="preserve">Projected
FYTD
</t>
  </si>
  <si>
    <t xml:space="preserve">
Incurred
FYTD
</t>
  </si>
  <si>
    <t xml:space="preserve">
Paid
FYTD
</t>
  </si>
  <si>
    <t>Current License Tech Support</t>
  </si>
  <si>
    <t>**Micro Focus International LTD - Server Express COBOL for Unix for 1 Named User</t>
  </si>
  <si>
    <t>Oracle Business Intelligence (Analytics) Server Administrator</t>
  </si>
  <si>
    <t>Oracle Business Intelligence Management Pack</t>
  </si>
  <si>
    <t>Oracle Business Intelligence Suite Foundation Edition</t>
  </si>
  <si>
    <t>Oracle Data Integrator Enterprise Edition</t>
  </si>
  <si>
    <t>Oracle Data Visualization</t>
  </si>
  <si>
    <t>*Oracle Financial Analytics Fusion Edition</t>
  </si>
  <si>
    <t>Oracle Managed File Transfer</t>
  </si>
  <si>
    <t>Oracle Management Pack for Oracle Data Integrator</t>
  </si>
  <si>
    <t>Oracle SOA Management Pack Enterprise Edition</t>
  </si>
  <si>
    <t>Oracle SOA Suite for Oracle Middleware</t>
  </si>
  <si>
    <t>Oracle WebLogic Server Management Pack Enterprise Edition</t>
  </si>
  <si>
    <t>Oracle WebLogic Suite</t>
  </si>
  <si>
    <t>*PeopleSoft Enterprise Contracts</t>
  </si>
  <si>
    <t>*PeopleSoft Enterprise eSettlements</t>
  </si>
  <si>
    <t>*PeopleSoft Enterprise Expenses</t>
  </si>
  <si>
    <t xml:space="preserve">*PeopleSoft Enterprise Financials </t>
  </si>
  <si>
    <t>*PeopleSoft Enterprise Grants</t>
  </si>
  <si>
    <t xml:space="preserve">*PeopleSoft Enterprise Human Resources </t>
  </si>
  <si>
    <t xml:space="preserve">*PeopleSoft Enterprise Payroll </t>
  </si>
  <si>
    <t>*PeopleSoft Enterprise Project Costing</t>
  </si>
  <si>
    <t>*PeopleSoft Enterprise Purchasing</t>
  </si>
  <si>
    <t>*PeopleSoft Enterprise Supplier Contract Management</t>
  </si>
  <si>
    <t xml:space="preserve">*PeopleSoft Enterprise Treasury </t>
  </si>
  <si>
    <t>New License Purchase and Tech Support</t>
  </si>
  <si>
    <t>Projected FYTD</t>
  </si>
  <si>
    <t>Incurred FYTD</t>
  </si>
  <si>
    <t>Paid FYTD</t>
  </si>
  <si>
    <t xml:space="preserve">Implementation Total: </t>
  </si>
  <si>
    <t xml:space="preserve">Production Support Facilities: </t>
  </si>
  <si>
    <t xml:space="preserve">Production Support (No Facilities) Total: </t>
  </si>
  <si>
    <t>Florida PALM FY 2023 - 2024 Spend Plan Summary FYTD</t>
  </si>
  <si>
    <t>July 2023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</si>
  <si>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</si>
  <si>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</si>
  <si>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</si>
  <si>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</si>
  <si>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</si>
  <si>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</si>
  <si>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</si>
  <si>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</si>
  <si>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</si>
  <si>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</si>
  <si>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</si>
  <si>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CF 2023-24</t>
  </si>
  <si>
    <t>Florida PALM FY 2023 - 2024 SSI Contract Detail FYTD</t>
  </si>
  <si>
    <t>Project Administration</t>
  </si>
  <si>
    <t>Contingency (100819)</t>
  </si>
  <si>
    <t>AM Services</t>
  </si>
  <si>
    <t>IM Services</t>
  </si>
  <si>
    <t>Total Q1 Projection</t>
  </si>
  <si>
    <t>HR Analytics</t>
  </si>
  <si>
    <t>Project Analytics</t>
  </si>
  <si>
    <t>OAC Dev</t>
  </si>
  <si>
    <t>OAC Test</t>
  </si>
  <si>
    <t>Production Support (FP004)</t>
  </si>
  <si>
    <t xml:space="preserve">Tech Support </t>
  </si>
  <si>
    <t xml:space="preserve">*PeopleSoft Enterprise Time and Labor </t>
  </si>
  <si>
    <t>Florida PALM FY 2023 - 2024 Contractor Detail FYTD</t>
  </si>
  <si>
    <t>FY 2023 - 2024 Spend Plan Footnotes</t>
  </si>
  <si>
    <t>Category
(Cost Area / Contract)</t>
  </si>
  <si>
    <t>Production Support Administration</t>
  </si>
  <si>
    <t>QA Support Services</t>
  </si>
  <si>
    <t>Completion of Solution Design (Requirements) Segment I</t>
  </si>
  <si>
    <t>Completion of Solution Design (Requirements) Segment II</t>
  </si>
  <si>
    <t>Updated Data Conversion and Migration Strategy</t>
  </si>
  <si>
    <t>Development of Standardized Business Process Models – Payroll</t>
  </si>
  <si>
    <t xml:space="preserve">Development of the Master Data Configuration Workbooks </t>
  </si>
  <si>
    <t>Completion of Solution Design (Requirements) Segment III</t>
  </si>
  <si>
    <t>Updated Technical Architecture Design</t>
  </si>
  <si>
    <t xml:space="preserve">Updated System Testing Plan </t>
  </si>
  <si>
    <t>Completion of Solution Design (Requirements) Segment IV</t>
  </si>
  <si>
    <t xml:space="preserve">Updated Deployment Strategy </t>
  </si>
  <si>
    <t>Completion of Build Segment I</t>
  </si>
  <si>
    <t>Establish DW/BI Environments</t>
  </si>
  <si>
    <t>ERP and OC Support Services</t>
  </si>
  <si>
    <t>IT Service Management Implementation and Software (100777)</t>
  </si>
  <si>
    <t>ITSM Software</t>
  </si>
  <si>
    <t>DMS IV&amp;V Transfer (100821)</t>
  </si>
  <si>
    <t>DMS HR Transfer (107040)</t>
  </si>
  <si>
    <t>D636</t>
  </si>
  <si>
    <t>D637</t>
  </si>
  <si>
    <t>D638</t>
  </si>
  <si>
    <t>D639</t>
  </si>
  <si>
    <t>D640</t>
  </si>
  <si>
    <t>D641</t>
  </si>
  <si>
    <t>D642</t>
  </si>
  <si>
    <t>D643</t>
  </si>
  <si>
    <t>D644</t>
  </si>
  <si>
    <t>D645</t>
  </si>
  <si>
    <t>D646</t>
  </si>
  <si>
    <t>D647</t>
  </si>
  <si>
    <t>Time and Labor Year 1 Support</t>
  </si>
  <si>
    <t>ITSM Implementation and Administration</t>
  </si>
  <si>
    <t>As of August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</si>
</sst>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03304B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sz val="1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0"/>
      <color rgb="FFE2E2E2"/>
      <name val="Arial"/>
      <family val="2"/>
    </font>
    <font>
      <b/>
      <sz val="16"/>
      <color theme="1"/>
      <name val="Arial"/>
      <family val="2"/>
    </font>
    <font>
      <i/>
      <u/>
      <sz val="11"/>
      <color theme="1"/>
      <name val="Arial"/>
      <family val="2"/>
    </font>
    <font>
      <sz val="11"/>
      <color theme="7" tint="0.39997558519241921"/>
      <name val="Arial"/>
      <family val="2"/>
    </font>
    <font>
      <i/>
      <sz val="11"/>
      <color theme="7"/>
      <name val="Arial"/>
      <family val="2"/>
    </font>
    <font>
      <i/>
      <sz val="1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330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  <border>
      <left style="thick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72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44" fontId="7" fillId="0" borderId="0" xfId="0" applyNumberFormat="1" applyFont="1" applyAlignment="1">
      <alignment horizontal="center" vertical="center"/>
    </xf>
    <xf numFmtId="44" fontId="5" fillId="0" borderId="0" xfId="0" applyNumberFormat="1" applyFont="1" applyAlignment="1">
      <alignment horizontal="center" vertical="center"/>
    </xf>
    <xf numFmtId="44" fontId="5" fillId="0" borderId="0" xfId="2" applyFont="1"/>
    <xf numFmtId="9" fontId="5" fillId="0" borderId="0" xfId="3" applyFont="1"/>
    <xf numFmtId="44" fontId="5" fillId="0" borderId="0" xfId="2" applyFont="1" applyAlignment="1">
      <alignment horizontal="center" vertical="center"/>
    </xf>
    <xf numFmtId="44" fontId="5" fillId="0" borderId="0" xfId="0" applyNumberFormat="1" applyFont="1"/>
    <xf numFmtId="0" fontId="9" fillId="0" borderId="1" xfId="0" applyFont="1" applyBorder="1"/>
    <xf numFmtId="0" fontId="9" fillId="0" borderId="0" xfId="0" applyFont="1" applyAlignment="1">
      <alignment horizontal="center" vertical="center"/>
    </xf>
    <xf numFmtId="0" fontId="9" fillId="0" borderId="0" xfId="0" applyFont="1"/>
    <xf numFmtId="17" fontId="10" fillId="7" borderId="8" xfId="0" applyNumberFormat="1" applyFont="1" applyFill="1" applyBorder="1" applyAlignment="1">
      <alignment vertical="center" wrapText="1"/>
    </xf>
    <xf numFmtId="17" fontId="10" fillId="7" borderId="15" xfId="0" applyNumberFormat="1" applyFont="1" applyFill="1" applyBorder="1" applyAlignment="1">
      <alignment vertical="center" wrapText="1"/>
    </xf>
    <xf numFmtId="0" fontId="10" fillId="12" borderId="19" xfId="0" applyFont="1" applyFill="1" applyBorder="1" applyAlignment="1">
      <alignment vertical="center"/>
    </xf>
    <xf numFmtId="44" fontId="10" fillId="13" borderId="2" xfId="2" applyFont="1" applyFill="1" applyBorder="1" applyAlignment="1">
      <alignment horizontal="left" vertical="center" wrapText="1"/>
    </xf>
    <xf numFmtId="44" fontId="10" fillId="13" borderId="20" xfId="2" applyFont="1" applyFill="1" applyBorder="1" applyAlignment="1">
      <alignment horizontal="left" vertical="center" wrapText="1"/>
    </xf>
    <xf numFmtId="44" fontId="10" fillId="14" borderId="2" xfId="2" applyFont="1" applyFill="1" applyBorder="1" applyAlignment="1">
      <alignment vertical="center" wrapText="1"/>
    </xf>
    <xf numFmtId="44" fontId="10" fillId="15" borderId="21" xfId="2" applyFont="1" applyFill="1" applyBorder="1" applyAlignment="1">
      <alignment vertical="center" wrapText="1"/>
    </xf>
    <xf numFmtId="44" fontId="10" fillId="15" borderId="22" xfId="2" applyFont="1" applyFill="1" applyBorder="1" applyAlignment="1">
      <alignment vertical="center" wrapText="1"/>
    </xf>
    <xf numFmtId="44" fontId="10" fillId="16" borderId="3" xfId="2" applyFont="1" applyFill="1" applyBorder="1" applyAlignment="1">
      <alignment vertical="center" wrapText="1"/>
    </xf>
    <xf numFmtId="44" fontId="12" fillId="8" borderId="12" xfId="2" applyFont="1" applyFill="1" applyBorder="1" applyAlignment="1">
      <alignment vertical="center" wrapText="1"/>
    </xf>
    <xf numFmtId="44" fontId="10" fillId="14" borderId="24" xfId="2" applyFont="1" applyFill="1" applyBorder="1" applyAlignment="1">
      <alignment vertical="center" wrapText="1"/>
    </xf>
    <xf numFmtId="44" fontId="10" fillId="16" borderId="4" xfId="2" applyFont="1" applyFill="1" applyBorder="1" applyAlignment="1">
      <alignment horizontal="left" vertical="center" wrapText="1"/>
    </xf>
    <xf numFmtId="44" fontId="10" fillId="18" borderId="24" xfId="2" applyFont="1" applyFill="1" applyBorder="1" applyAlignment="1">
      <alignment horizontal="left" vertical="center" wrapText="1"/>
    </xf>
    <xf numFmtId="0" fontId="13" fillId="0" borderId="19" xfId="0" applyFont="1" applyBorder="1" applyAlignment="1">
      <alignment vertical="center"/>
    </xf>
    <xf numFmtId="44" fontId="13" fillId="0" borderId="26" xfId="2" applyFont="1" applyFill="1" applyBorder="1" applyAlignment="1">
      <alignment vertical="center" wrapText="1"/>
    </xf>
    <xf numFmtId="44" fontId="13" fillId="0" borderId="28" xfId="2" applyFont="1" applyFill="1" applyBorder="1" applyAlignment="1">
      <alignment vertical="center" wrapText="1"/>
    </xf>
    <xf numFmtId="0" fontId="14" fillId="0" borderId="29" xfId="2" quotePrefix="1" applyNumberFormat="1" applyFont="1" applyFill="1" applyBorder="1" applyAlignment="1">
      <alignment vertical="center" wrapText="1"/>
    </xf>
    <xf numFmtId="44" fontId="13" fillId="0" borderId="30" xfId="2" applyFont="1" applyFill="1" applyBorder="1" applyAlignment="1">
      <alignment vertical="center" wrapText="1"/>
    </xf>
    <xf numFmtId="44" fontId="13" fillId="0" borderId="31" xfId="2" applyFont="1" applyFill="1" applyBorder="1" applyAlignment="1">
      <alignment vertical="center" wrapText="1"/>
    </xf>
    <xf numFmtId="44" fontId="13" fillId="0" borderId="32" xfId="2" applyFont="1" applyFill="1" applyBorder="1" applyAlignment="1">
      <alignment vertical="center" wrapText="1"/>
    </xf>
    <xf numFmtId="44" fontId="15" fillId="0" borderId="33" xfId="2" applyFont="1" applyFill="1" applyBorder="1" applyAlignment="1">
      <alignment vertical="center" wrapText="1"/>
    </xf>
    <xf numFmtId="44" fontId="13" fillId="0" borderId="34" xfId="2" applyFont="1" applyFill="1" applyBorder="1" applyAlignment="1">
      <alignment vertical="center" wrapText="1"/>
    </xf>
    <xf numFmtId="44" fontId="13" fillId="0" borderId="36" xfId="2" applyFont="1" applyFill="1" applyBorder="1" applyAlignment="1">
      <alignment horizontal="left" vertical="center" wrapText="1"/>
    </xf>
    <xf numFmtId="44" fontId="13" fillId="0" borderId="34" xfId="2" applyFont="1" applyFill="1" applyBorder="1" applyAlignment="1">
      <alignment horizontal="left" vertical="center" wrapText="1"/>
    </xf>
    <xf numFmtId="0" fontId="13" fillId="0" borderId="37" xfId="0" applyFont="1" applyBorder="1" applyAlignment="1">
      <alignment vertical="center" wrapText="1"/>
    </xf>
    <xf numFmtId="44" fontId="13" fillId="0" borderId="36" xfId="2" applyFont="1" applyFill="1" applyBorder="1" applyAlignment="1">
      <alignment vertical="center" wrapText="1"/>
    </xf>
    <xf numFmtId="44" fontId="5" fillId="0" borderId="0" xfId="2" applyFont="1" applyFill="1"/>
    <xf numFmtId="0" fontId="10" fillId="12" borderId="47" xfId="0" applyFont="1" applyFill="1" applyBorder="1" applyAlignment="1">
      <alignment vertical="center"/>
    </xf>
    <xf numFmtId="44" fontId="13" fillId="17" borderId="34" xfId="2" applyFont="1" applyFill="1" applyBorder="1" applyAlignment="1">
      <alignment vertical="center" wrapText="1"/>
    </xf>
    <xf numFmtId="44" fontId="15" fillId="8" borderId="36" xfId="2" applyFont="1" applyFill="1" applyBorder="1" applyAlignment="1">
      <alignment vertical="center" wrapText="1"/>
    </xf>
    <xf numFmtId="44" fontId="10" fillId="13" borderId="26" xfId="2" applyFont="1" applyFill="1" applyBorder="1" applyAlignment="1">
      <alignment horizontal="left" vertical="center" wrapText="1"/>
    </xf>
    <xf numFmtId="44" fontId="10" fillId="13" borderId="47" xfId="2" applyFont="1" applyFill="1" applyBorder="1" applyAlignment="1">
      <alignment horizontal="left" vertical="center" wrapText="1"/>
    </xf>
    <xf numFmtId="0" fontId="10" fillId="12" borderId="54" xfId="0" applyFont="1" applyFill="1" applyBorder="1" applyAlignment="1">
      <alignment vertical="center"/>
    </xf>
    <xf numFmtId="44" fontId="10" fillId="13" borderId="19" xfId="2" applyFont="1" applyFill="1" applyBorder="1" applyAlignment="1">
      <alignment horizontal="left" vertical="center" wrapText="1"/>
    </xf>
    <xf numFmtId="44" fontId="10" fillId="13" borderId="42" xfId="2" applyFont="1" applyFill="1" applyBorder="1" applyAlignment="1">
      <alignment horizontal="left" vertical="center" wrapText="1"/>
    </xf>
    <xf numFmtId="44" fontId="13" fillId="15" borderId="30" xfId="2" applyFont="1" applyFill="1" applyBorder="1" applyAlignment="1">
      <alignment vertical="center" wrapText="1"/>
    </xf>
    <xf numFmtId="44" fontId="13" fillId="15" borderId="29" xfId="2" applyFont="1" applyFill="1" applyBorder="1" applyAlignment="1">
      <alignment vertical="center" wrapText="1"/>
    </xf>
    <xf numFmtId="44" fontId="13" fillId="16" borderId="33" xfId="2" applyFont="1" applyFill="1" applyBorder="1" applyAlignment="1">
      <alignment vertical="center" wrapText="1"/>
    </xf>
    <xf numFmtId="44" fontId="13" fillId="14" borderId="32" xfId="2" applyFont="1" applyFill="1" applyBorder="1" applyAlignment="1">
      <alignment vertical="center" wrapText="1"/>
    </xf>
    <xf numFmtId="44" fontId="13" fillId="17" borderId="32" xfId="2" applyFont="1" applyFill="1" applyBorder="1" applyAlignment="1">
      <alignment vertical="center" wrapText="1"/>
    </xf>
    <xf numFmtId="44" fontId="15" fillId="8" borderId="33" xfId="2" applyFont="1" applyFill="1" applyBorder="1" applyAlignment="1">
      <alignment vertical="center" wrapText="1"/>
    </xf>
    <xf numFmtId="44" fontId="13" fillId="16" borderId="57" xfId="2" applyFont="1" applyFill="1" applyBorder="1" applyAlignment="1">
      <alignment horizontal="left" vertical="center" wrapText="1"/>
    </xf>
    <xf numFmtId="44" fontId="13" fillId="18" borderId="40" xfId="2" applyFont="1" applyFill="1" applyBorder="1" applyAlignment="1">
      <alignment horizontal="left" vertical="center" wrapText="1"/>
    </xf>
    <xf numFmtId="0" fontId="10" fillId="12" borderId="19" xfId="0" applyFont="1" applyFill="1" applyBorder="1" applyAlignment="1">
      <alignment horizontal="left" vertical="center"/>
    </xf>
    <xf numFmtId="44" fontId="13" fillId="14" borderId="26" xfId="2" applyFont="1" applyFill="1" applyBorder="1" applyAlignment="1">
      <alignment vertical="center" wrapText="1"/>
    </xf>
    <xf numFmtId="44" fontId="13" fillId="15" borderId="45" xfId="2" applyFont="1" applyFill="1" applyBorder="1" applyAlignment="1">
      <alignment vertical="center" wrapText="1"/>
    </xf>
    <xf numFmtId="44" fontId="13" fillId="15" borderId="44" xfId="2" applyFont="1" applyFill="1" applyBorder="1" applyAlignment="1">
      <alignment vertical="center" wrapText="1"/>
    </xf>
    <xf numFmtId="44" fontId="13" fillId="16" borderId="36" xfId="2" applyFont="1" applyFill="1" applyBorder="1" applyAlignment="1">
      <alignment vertical="center" wrapText="1"/>
    </xf>
    <xf numFmtId="44" fontId="10" fillId="4" borderId="20" xfId="2" applyFont="1" applyFill="1" applyBorder="1" applyAlignment="1">
      <alignment horizontal="right" vertical="center" wrapText="1"/>
    </xf>
    <xf numFmtId="44" fontId="10" fillId="5" borderId="2" xfId="2" applyFont="1" applyFill="1" applyBorder="1" applyAlignment="1">
      <alignment horizontal="left" vertical="center" wrapText="1"/>
    </xf>
    <xf numFmtId="44" fontId="10" fillId="5" borderId="20" xfId="2" applyFont="1" applyFill="1" applyBorder="1" applyAlignment="1">
      <alignment horizontal="left" vertical="center" wrapText="1"/>
    </xf>
    <xf numFmtId="44" fontId="10" fillId="6" borderId="2" xfId="2" applyFont="1" applyFill="1" applyBorder="1" applyAlignment="1">
      <alignment horizontal="left" vertical="center" wrapText="1"/>
    </xf>
    <xf numFmtId="44" fontId="10" fillId="7" borderId="21" xfId="2" applyFont="1" applyFill="1" applyBorder="1" applyAlignment="1">
      <alignment vertical="center" wrapText="1"/>
    </xf>
    <xf numFmtId="44" fontId="10" fillId="7" borderId="22" xfId="2" applyFont="1" applyFill="1" applyBorder="1" applyAlignment="1">
      <alignment vertical="center" wrapText="1"/>
    </xf>
    <xf numFmtId="44" fontId="10" fillId="8" borderId="23" xfId="2" applyFont="1" applyFill="1" applyBorder="1" applyAlignment="1">
      <alignment horizontal="left" vertical="center" wrapText="1"/>
    </xf>
    <xf numFmtId="44" fontId="10" fillId="9" borderId="24" xfId="2" applyFont="1" applyFill="1" applyBorder="1" applyAlignment="1">
      <alignment horizontal="left" vertical="center" wrapText="1"/>
    </xf>
    <xf numFmtId="44" fontId="11" fillId="10" borderId="4" xfId="2" applyFont="1" applyFill="1" applyBorder="1" applyAlignment="1">
      <alignment horizontal="left" vertical="center" wrapText="1"/>
    </xf>
    <xf numFmtId="44" fontId="10" fillId="6" borderId="24" xfId="2" applyFont="1" applyFill="1" applyBorder="1" applyAlignment="1">
      <alignment horizontal="left" vertical="center" wrapText="1"/>
    </xf>
    <xf numFmtId="44" fontId="10" fillId="8" borderId="4" xfId="2" applyFont="1" applyFill="1" applyBorder="1" applyAlignment="1">
      <alignment horizontal="left" vertical="center" wrapText="1"/>
    </xf>
    <xf numFmtId="44" fontId="10" fillId="11" borderId="24" xfId="2" applyFont="1" applyFill="1" applyBorder="1" applyAlignment="1">
      <alignment horizontal="left" vertical="center" wrapText="1"/>
    </xf>
    <xf numFmtId="44" fontId="5" fillId="0" borderId="0" xfId="0" applyNumberFormat="1" applyFont="1" applyAlignment="1">
      <alignment horizontal="center"/>
    </xf>
    <xf numFmtId="0" fontId="5" fillId="0" borderId="0" xfId="0" applyFont="1" applyAlignment="1">
      <alignment wrapText="1"/>
    </xf>
    <xf numFmtId="0" fontId="17" fillId="0" borderId="58" xfId="0" applyFont="1" applyBorder="1" applyAlignment="1">
      <alignment horizontal="right"/>
    </xf>
    <xf numFmtId="0" fontId="5" fillId="0" borderId="58" xfId="0" applyFont="1" applyBorder="1" applyAlignment="1">
      <alignment horizontal="center" vertical="center"/>
    </xf>
    <xf numFmtId="44" fontId="5" fillId="0" borderId="58" xfId="0" applyNumberFormat="1" applyFont="1" applyBorder="1" applyAlignment="1">
      <alignment horizontal="center" vertical="center"/>
    </xf>
    <xf numFmtId="44" fontId="5" fillId="0" borderId="58" xfId="0" applyNumberFormat="1" applyFont="1" applyBorder="1"/>
    <xf numFmtId="44" fontId="5" fillId="0" borderId="58" xfId="0" applyNumberFormat="1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9" fontId="5" fillId="0" borderId="0" xfId="3" applyFont="1" applyAlignment="1">
      <alignment horizontal="center" vertical="center"/>
    </xf>
    <xf numFmtId="0" fontId="17" fillId="0" borderId="38" xfId="0" applyFont="1" applyBorder="1" applyAlignment="1">
      <alignment horizontal="right"/>
    </xf>
    <xf numFmtId="44" fontId="5" fillId="0" borderId="0" xfId="2" applyFont="1" applyFill="1" applyAlignment="1">
      <alignment horizontal="center" vertical="center"/>
    </xf>
    <xf numFmtId="9" fontId="5" fillId="0" borderId="0" xfId="3" applyFont="1" applyBorder="1" applyAlignment="1">
      <alignment horizontal="center"/>
    </xf>
    <xf numFmtId="9" fontId="5" fillId="0" borderId="0" xfId="3" applyFont="1" applyFill="1" applyBorder="1" applyAlignment="1">
      <alignment horizontal="center"/>
    </xf>
    <xf numFmtId="0" fontId="17" fillId="19" borderId="55" xfId="0" applyFont="1" applyFill="1" applyBorder="1" applyAlignment="1">
      <alignment horizontal="right"/>
    </xf>
    <xf numFmtId="9" fontId="5" fillId="19" borderId="0" xfId="3" applyFont="1" applyFill="1" applyBorder="1" applyAlignment="1">
      <alignment horizontal="center"/>
    </xf>
    <xf numFmtId="0" fontId="17" fillId="0" borderId="55" xfId="0" applyFont="1" applyBorder="1" applyAlignment="1">
      <alignment horizontal="right"/>
    </xf>
    <xf numFmtId="44" fontId="5" fillId="0" borderId="0" xfId="2" applyFont="1" applyAlignment="1">
      <alignment horizontal="right"/>
    </xf>
    <xf numFmtId="44" fontId="5" fillId="0" borderId="0" xfId="2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top" wrapText="1"/>
    </xf>
    <xf numFmtId="0" fontId="5" fillId="21" borderId="68" xfId="0" applyFont="1" applyFill="1" applyBorder="1" applyAlignment="1">
      <alignment horizontal="center"/>
    </xf>
    <xf numFmtId="0" fontId="5" fillId="21" borderId="69" xfId="0" applyFont="1" applyFill="1" applyBorder="1"/>
    <xf numFmtId="0" fontId="5" fillId="21" borderId="69" xfId="0" applyFont="1" applyFill="1" applyBorder="1" applyAlignment="1">
      <alignment horizontal="center" vertical="center"/>
    </xf>
    <xf numFmtId="44" fontId="5" fillId="0" borderId="70" xfId="0" applyNumberFormat="1" applyFont="1" applyBorder="1" applyAlignment="1">
      <alignment horizontal="left" vertical="center" wrapText="1"/>
    </xf>
    <xf numFmtId="44" fontId="5" fillId="2" borderId="71" xfId="1" applyNumberFormat="1" applyFont="1" applyFill="1" applyBorder="1" applyAlignment="1">
      <alignment horizontal="left"/>
    </xf>
    <xf numFmtId="44" fontId="5" fillId="16" borderId="72" xfId="1" applyNumberFormat="1" applyFont="1" applyFill="1" applyBorder="1" applyAlignment="1">
      <alignment horizontal="left"/>
    </xf>
    <xf numFmtId="44" fontId="5" fillId="21" borderId="29" xfId="1" applyNumberFormat="1" applyFont="1" applyFill="1" applyBorder="1" applyAlignment="1">
      <alignment horizontal="left"/>
    </xf>
    <xf numFmtId="0" fontId="5" fillId="21" borderId="73" xfId="0" applyFont="1" applyFill="1" applyBorder="1" applyAlignment="1">
      <alignment horizontal="center"/>
    </xf>
    <xf numFmtId="0" fontId="5" fillId="21" borderId="74" xfId="0" applyFont="1" applyFill="1" applyBorder="1" applyAlignment="1">
      <alignment horizontal="center"/>
    </xf>
    <xf numFmtId="44" fontId="5" fillId="0" borderId="75" xfId="1" applyNumberFormat="1" applyFont="1" applyBorder="1"/>
    <xf numFmtId="44" fontId="5" fillId="16" borderId="72" xfId="1" applyNumberFormat="1" applyFont="1" applyFill="1" applyBorder="1"/>
    <xf numFmtId="44" fontId="5" fillId="2" borderId="71" xfId="1" applyNumberFormat="1" applyFont="1" applyFill="1" applyBorder="1"/>
    <xf numFmtId="44" fontId="9" fillId="16" borderId="76" xfId="1" applyNumberFormat="1" applyFont="1" applyFill="1" applyBorder="1"/>
    <xf numFmtId="44" fontId="9" fillId="0" borderId="77" xfId="2" applyFont="1" applyBorder="1"/>
    <xf numFmtId="44" fontId="9" fillId="2" borderId="78" xfId="2" applyFont="1" applyFill="1" applyBorder="1"/>
    <xf numFmtId="44" fontId="9" fillId="21" borderId="79" xfId="1" applyNumberFormat="1" applyFont="1" applyFill="1" applyBorder="1"/>
    <xf numFmtId="0" fontId="9" fillId="0" borderId="39" xfId="0" applyFont="1" applyBorder="1"/>
    <xf numFmtId="0" fontId="5" fillId="21" borderId="64" xfId="0" applyFont="1" applyFill="1" applyBorder="1" applyAlignment="1">
      <alignment horizontal="center"/>
    </xf>
    <xf numFmtId="0" fontId="5" fillId="21" borderId="38" xfId="0" applyFont="1" applyFill="1" applyBorder="1"/>
    <xf numFmtId="0" fontId="5" fillId="21" borderId="53" xfId="0" applyFont="1" applyFill="1" applyBorder="1" applyAlignment="1">
      <alignment horizontal="center" vertical="center"/>
    </xf>
    <xf numFmtId="44" fontId="5" fillId="19" borderId="64" xfId="0" applyNumberFormat="1" applyFont="1" applyFill="1" applyBorder="1"/>
    <xf numFmtId="44" fontId="5" fillId="20" borderId="38" xfId="0" applyNumberFormat="1" applyFont="1" applyFill="1" applyBorder="1"/>
    <xf numFmtId="44" fontId="5" fillId="20" borderId="63" xfId="1" applyNumberFormat="1" applyFont="1" applyFill="1" applyBorder="1"/>
    <xf numFmtId="44" fontId="5" fillId="0" borderId="0" xfId="1" applyNumberFormat="1" applyFont="1" applyBorder="1"/>
    <xf numFmtId="0" fontId="5" fillId="21" borderId="65" xfId="0" applyFont="1" applyFill="1" applyBorder="1" applyAlignment="1">
      <alignment horizontal="center"/>
    </xf>
    <xf numFmtId="0" fontId="5" fillId="21" borderId="55" xfId="0" applyFont="1" applyFill="1" applyBorder="1"/>
    <xf numFmtId="0" fontId="5" fillId="21" borderId="31" xfId="0" applyFont="1" applyFill="1" applyBorder="1" applyAlignment="1">
      <alignment horizontal="center" vertical="center"/>
    </xf>
    <xf numFmtId="44" fontId="5" fillId="20" borderId="65" xfId="0" applyNumberFormat="1" applyFont="1" applyFill="1" applyBorder="1"/>
    <xf numFmtId="44" fontId="5" fillId="19" borderId="55" xfId="0" applyNumberFormat="1" applyFont="1" applyFill="1" applyBorder="1"/>
    <xf numFmtId="44" fontId="5" fillId="20" borderId="67" xfId="1" applyNumberFormat="1" applyFont="1" applyFill="1" applyBorder="1"/>
    <xf numFmtId="0" fontId="5" fillId="21" borderId="80" xfId="0" applyFont="1" applyFill="1" applyBorder="1" applyAlignment="1">
      <alignment horizontal="center"/>
    </xf>
    <xf numFmtId="0" fontId="5" fillId="21" borderId="81" xfId="0" applyFont="1" applyFill="1" applyBorder="1"/>
    <xf numFmtId="0" fontId="5" fillId="21" borderId="82" xfId="0" applyFont="1" applyFill="1" applyBorder="1" applyAlignment="1">
      <alignment horizontal="center" vertical="center"/>
    </xf>
    <xf numFmtId="44" fontId="5" fillId="20" borderId="80" xfId="0" applyNumberFormat="1" applyFont="1" applyFill="1" applyBorder="1"/>
    <xf numFmtId="44" fontId="5" fillId="20" borderId="81" xfId="0" applyNumberFormat="1" applyFont="1" applyFill="1" applyBorder="1"/>
    <xf numFmtId="44" fontId="5" fillId="19" borderId="83" xfId="0" applyNumberFormat="1" applyFont="1" applyFill="1" applyBorder="1"/>
    <xf numFmtId="49" fontId="5" fillId="0" borderId="0" xfId="0" applyNumberFormat="1" applyFont="1" applyAlignment="1">
      <alignment wrapText="1"/>
    </xf>
    <xf numFmtId="0" fontId="0" fillId="0" borderId="0" xfId="0" applyAlignment="1">
      <alignment wrapText="1"/>
    </xf>
    <xf numFmtId="49" fontId="6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49" fontId="7" fillId="0" borderId="0" xfId="0" applyNumberFormat="1" applyFont="1" applyAlignment="1">
      <alignment wrapText="1"/>
    </xf>
    <xf numFmtId="0" fontId="1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22" fillId="0" borderId="0" xfId="0" applyFont="1" applyAlignment="1">
      <alignment wrapText="1"/>
    </xf>
    <xf numFmtId="49" fontId="17" fillId="0" borderId="0" xfId="0" applyNumberFormat="1" applyFont="1" applyAlignment="1">
      <alignment horizontal="left" wrapText="1"/>
    </xf>
    <xf numFmtId="0" fontId="16" fillId="0" borderId="52" xfId="0" applyFont="1" applyBorder="1" applyAlignment="1">
      <alignment wrapText="1"/>
    </xf>
    <xf numFmtId="49" fontId="5" fillId="0" borderId="55" xfId="0" quotePrefix="1" applyNumberFormat="1" applyFont="1" applyBorder="1" applyAlignment="1">
      <alignment horizontal="center" vertical="top" wrapText="1"/>
    </xf>
    <xf numFmtId="0" fontId="5" fillId="0" borderId="52" xfId="0" applyFont="1" applyBorder="1" applyAlignment="1">
      <alignment vertical="top" wrapText="1"/>
    </xf>
    <xf numFmtId="0" fontId="5" fillId="21" borderId="84" xfId="0" applyFont="1" applyFill="1" applyBorder="1" applyAlignment="1">
      <alignment horizontal="center"/>
    </xf>
    <xf numFmtId="0" fontId="5" fillId="21" borderId="85" xfId="0" applyFont="1" applyFill="1" applyBorder="1"/>
    <xf numFmtId="0" fontId="5" fillId="21" borderId="85" xfId="0" applyFont="1" applyFill="1" applyBorder="1" applyAlignment="1">
      <alignment horizontal="center" vertical="center"/>
    </xf>
    <xf numFmtId="44" fontId="5" fillId="0" borderId="86" xfId="1" applyNumberFormat="1" applyFont="1" applyBorder="1"/>
    <xf numFmtId="44" fontId="5" fillId="2" borderId="87" xfId="1" applyNumberFormat="1" applyFont="1" applyFill="1" applyBorder="1" applyAlignment="1">
      <alignment horizontal="left"/>
    </xf>
    <xf numFmtId="44" fontId="5" fillId="16" borderId="88" xfId="1" applyNumberFormat="1" applyFont="1" applyFill="1" applyBorder="1"/>
    <xf numFmtId="44" fontId="5" fillId="2" borderId="87" xfId="1" applyNumberFormat="1" applyFont="1" applyFill="1" applyBorder="1"/>
    <xf numFmtId="0" fontId="5" fillId="21" borderId="91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0" fillId="20" borderId="60" xfId="0" applyFont="1" applyFill="1" applyBorder="1" applyAlignment="1">
      <alignment horizontal="center"/>
    </xf>
    <xf numFmtId="0" fontId="20" fillId="20" borderId="61" xfId="0" applyFont="1" applyFill="1" applyBorder="1" applyAlignment="1">
      <alignment horizontal="center"/>
    </xf>
    <xf numFmtId="44" fontId="23" fillId="5" borderId="6" xfId="0" applyNumberFormat="1" applyFont="1" applyFill="1" applyBorder="1" applyAlignment="1">
      <alignment vertical="center" wrapText="1"/>
    </xf>
    <xf numFmtId="44" fontId="23" fillId="5" borderId="5" xfId="0" applyNumberFormat="1" applyFont="1" applyFill="1" applyBorder="1" applyAlignment="1">
      <alignment vertical="center" wrapText="1"/>
    </xf>
    <xf numFmtId="0" fontId="10" fillId="5" borderId="37" xfId="0" applyFont="1" applyFill="1" applyBorder="1" applyAlignment="1">
      <alignment horizontal="center" vertical="center" wrapText="1"/>
    </xf>
    <xf numFmtId="44" fontId="24" fillId="0" borderId="19" xfId="2" applyFont="1" applyFill="1" applyBorder="1" applyAlignment="1">
      <alignment vertical="center" wrapText="1"/>
    </xf>
    <xf numFmtId="44" fontId="24" fillId="0" borderId="54" xfId="2" applyFont="1" applyFill="1" applyBorder="1" applyAlignment="1">
      <alignment vertical="center" wrapText="1"/>
    </xf>
    <xf numFmtId="44" fontId="13" fillId="0" borderId="42" xfId="2" applyFont="1" applyFill="1" applyBorder="1" applyAlignment="1">
      <alignment vertical="center" wrapText="1"/>
    </xf>
    <xf numFmtId="44" fontId="15" fillId="0" borderId="19" xfId="2" applyFont="1" applyFill="1" applyBorder="1" applyAlignment="1">
      <alignment vertical="center" wrapText="1"/>
    </xf>
    <xf numFmtId="0" fontId="10" fillId="12" borderId="48" xfId="0" applyFont="1" applyFill="1" applyBorder="1" applyAlignment="1">
      <alignment vertical="center"/>
    </xf>
    <xf numFmtId="44" fontId="5" fillId="9" borderId="100" xfId="1" applyNumberFormat="1" applyFont="1" applyFill="1" applyBorder="1" applyAlignment="1">
      <alignment horizontal="left"/>
    </xf>
    <xf numFmtId="44" fontId="5" fillId="10" borderId="100" xfId="1" applyNumberFormat="1" applyFont="1" applyFill="1" applyBorder="1" applyAlignment="1">
      <alignment horizontal="left"/>
    </xf>
    <xf numFmtId="44" fontId="5" fillId="10" borderId="100" xfId="1" applyNumberFormat="1" applyFont="1" applyFill="1" applyBorder="1"/>
    <xf numFmtId="44" fontId="5" fillId="9" borderId="101" xfId="1" applyNumberFormat="1" applyFont="1" applyFill="1" applyBorder="1" applyAlignment="1">
      <alignment horizontal="left"/>
    </xf>
    <xf numFmtId="44" fontId="5" fillId="10" borderId="101" xfId="1" applyNumberFormat="1" applyFont="1" applyFill="1" applyBorder="1"/>
    <xf numFmtId="44" fontId="5" fillId="21" borderId="89" xfId="1" applyNumberFormat="1" applyFont="1" applyFill="1" applyBorder="1" applyAlignment="1">
      <alignment horizontal="left"/>
    </xf>
    <xf numFmtId="0" fontId="5" fillId="19" borderId="32" xfId="0" applyFont="1" applyFill="1" applyBorder="1" applyAlignment="1">
      <alignment horizontal="center"/>
    </xf>
    <xf numFmtId="0" fontId="9" fillId="19" borderId="55" xfId="0" applyFont="1" applyFill="1" applyBorder="1" applyAlignment="1">
      <alignment horizontal="right"/>
    </xf>
    <xf numFmtId="0" fontId="5" fillId="19" borderId="55" xfId="0" applyFont="1" applyFill="1" applyBorder="1" applyAlignment="1">
      <alignment horizontal="center" vertical="center"/>
    </xf>
    <xf numFmtId="44" fontId="5" fillId="0" borderId="102" xfId="1" applyNumberFormat="1" applyFont="1" applyBorder="1"/>
    <xf numFmtId="44" fontId="5" fillId="10" borderId="103" xfId="1" applyNumberFormat="1" applyFont="1" applyFill="1" applyBorder="1"/>
    <xf numFmtId="44" fontId="5" fillId="19" borderId="31" xfId="1" applyNumberFormat="1" applyFont="1" applyFill="1" applyBorder="1"/>
    <xf numFmtId="0" fontId="5" fillId="19" borderId="43" xfId="0" applyFont="1" applyFill="1" applyBorder="1" applyAlignment="1">
      <alignment horizontal="center"/>
    </xf>
    <xf numFmtId="0" fontId="9" fillId="19" borderId="104" xfId="0" applyFont="1" applyFill="1" applyBorder="1" applyAlignment="1">
      <alignment horizontal="right"/>
    </xf>
    <xf numFmtId="0" fontId="5" fillId="19" borderId="104" xfId="0" applyFont="1" applyFill="1" applyBorder="1" applyAlignment="1">
      <alignment horizontal="center" vertical="center"/>
    </xf>
    <xf numFmtId="44" fontId="5" fillId="0" borderId="106" xfId="1" applyNumberFormat="1" applyFont="1" applyBorder="1"/>
    <xf numFmtId="44" fontId="5" fillId="2" borderId="92" xfId="1" applyNumberFormat="1" applyFont="1" applyFill="1" applyBorder="1" applyAlignment="1">
      <alignment horizontal="left"/>
    </xf>
    <xf numFmtId="44" fontId="5" fillId="16" borderId="93" xfId="1" applyNumberFormat="1" applyFont="1" applyFill="1" applyBorder="1"/>
    <xf numFmtId="44" fontId="5" fillId="9" borderId="107" xfId="1" applyNumberFormat="1" applyFont="1" applyFill="1" applyBorder="1" applyAlignment="1">
      <alignment horizontal="left"/>
    </xf>
    <xf numFmtId="44" fontId="5" fillId="10" borderId="108" xfId="1" applyNumberFormat="1" applyFont="1" applyFill="1" applyBorder="1"/>
    <xf numFmtId="44" fontId="5" fillId="21" borderId="94" xfId="1" applyNumberFormat="1" applyFont="1" applyFill="1" applyBorder="1" applyAlignment="1">
      <alignment horizontal="left"/>
    </xf>
    <xf numFmtId="44" fontId="5" fillId="19" borderId="109" xfId="1" applyNumberFormat="1" applyFont="1" applyFill="1" applyBorder="1"/>
    <xf numFmtId="44" fontId="9" fillId="9" borderId="76" xfId="1" applyNumberFormat="1" applyFont="1" applyFill="1" applyBorder="1"/>
    <xf numFmtId="44" fontId="9" fillId="10" borderId="110" xfId="1" applyNumberFormat="1" applyFont="1" applyFill="1" applyBorder="1"/>
    <xf numFmtId="44" fontId="8" fillId="0" borderId="0" xfId="0" applyNumberFormat="1" applyFont="1" applyAlignment="1">
      <alignment horizontal="center"/>
    </xf>
    <xf numFmtId="44" fontId="7" fillId="0" borderId="0" xfId="0" applyNumberFormat="1" applyFont="1" applyAlignment="1">
      <alignment horizontal="center"/>
    </xf>
    <xf numFmtId="0" fontId="5" fillId="0" borderId="1" xfId="0" applyFont="1" applyBorder="1"/>
    <xf numFmtId="44" fontId="5" fillId="0" borderId="1" xfId="0" applyNumberFormat="1" applyFont="1" applyBorder="1"/>
    <xf numFmtId="0" fontId="9" fillId="0" borderId="51" xfId="0" applyFont="1" applyBorder="1"/>
    <xf numFmtId="0" fontId="9" fillId="5" borderId="31" xfId="0" applyFont="1" applyFill="1" applyBorder="1" applyAlignment="1">
      <alignment wrapText="1"/>
    </xf>
    <xf numFmtId="44" fontId="9" fillId="5" borderId="10" xfId="0" applyNumberFormat="1" applyFont="1" applyFill="1" applyBorder="1" applyAlignment="1">
      <alignment horizontal="center" vertical="center" wrapText="1"/>
    </xf>
    <xf numFmtId="44" fontId="9" fillId="5" borderId="11" xfId="0" applyNumberFormat="1" applyFont="1" applyFill="1" applyBorder="1" applyAlignment="1">
      <alignment horizontal="center" vertical="center" wrapText="1"/>
    </xf>
    <xf numFmtId="44" fontId="9" fillId="5" borderId="12" xfId="0" applyNumberFormat="1" applyFont="1" applyFill="1" applyBorder="1" applyAlignment="1">
      <alignment horizontal="center" vertical="center" wrapText="1"/>
    </xf>
    <xf numFmtId="0" fontId="9" fillId="13" borderId="31" xfId="0" applyFont="1" applyFill="1" applyBorder="1" applyAlignment="1">
      <alignment wrapText="1"/>
    </xf>
    <xf numFmtId="44" fontId="9" fillId="13" borderId="32" xfId="0" applyNumberFormat="1" applyFont="1" applyFill="1" applyBorder="1" applyAlignment="1">
      <alignment wrapText="1"/>
    </xf>
    <xf numFmtId="44" fontId="9" fillId="13" borderId="55" xfId="0" applyNumberFormat="1" applyFont="1" applyFill="1" applyBorder="1" applyAlignment="1">
      <alignment wrapText="1"/>
    </xf>
    <xf numFmtId="44" fontId="9" fillId="13" borderId="33" xfId="0" applyNumberFormat="1" applyFont="1" applyFill="1" applyBorder="1" applyAlignment="1">
      <alignment wrapText="1"/>
    </xf>
    <xf numFmtId="44" fontId="9" fillId="14" borderId="29" xfId="0" applyNumberFormat="1" applyFont="1" applyFill="1" applyBorder="1" applyAlignment="1">
      <alignment horizontal="center" wrapText="1"/>
    </xf>
    <xf numFmtId="44" fontId="9" fillId="15" borderId="55" xfId="0" applyNumberFormat="1" applyFont="1" applyFill="1" applyBorder="1" applyAlignment="1">
      <alignment horizontal="center" wrapText="1"/>
    </xf>
    <xf numFmtId="44" fontId="9" fillId="16" borderId="31" xfId="0" applyNumberFormat="1" applyFont="1" applyFill="1" applyBorder="1" applyAlignment="1">
      <alignment horizontal="center" wrapText="1"/>
    </xf>
    <xf numFmtId="44" fontId="9" fillId="14" borderId="32" xfId="0" applyNumberFormat="1" applyFont="1" applyFill="1" applyBorder="1" applyAlignment="1">
      <alignment horizontal="center" wrapText="1"/>
    </xf>
    <xf numFmtId="0" fontId="9" fillId="0" borderId="0" xfId="0" applyFont="1" applyAlignment="1">
      <alignment wrapText="1"/>
    </xf>
    <xf numFmtId="0" fontId="25" fillId="0" borderId="31" xfId="0" applyFont="1" applyBorder="1" applyAlignment="1">
      <alignment horizontal="left" wrapText="1" indent="2"/>
    </xf>
    <xf numFmtId="44" fontId="25" fillId="0" borderId="32" xfId="0" applyNumberFormat="1" applyFont="1" applyBorder="1" applyAlignment="1">
      <alignment wrapText="1"/>
    </xf>
    <xf numFmtId="44" fontId="25" fillId="0" borderId="55" xfId="0" applyNumberFormat="1" applyFont="1" applyBorder="1" applyAlignment="1">
      <alignment wrapText="1"/>
    </xf>
    <xf numFmtId="44" fontId="25" fillId="0" borderId="33" xfId="0" applyNumberFormat="1" applyFont="1" applyBorder="1" applyAlignment="1">
      <alignment wrapText="1"/>
    </xf>
    <xf numFmtId="44" fontId="17" fillId="0" borderId="29" xfId="0" applyNumberFormat="1" applyFont="1" applyBorder="1" applyAlignment="1">
      <alignment horizontal="center"/>
    </xf>
    <xf numFmtId="44" fontId="17" fillId="0" borderId="55" xfId="0" applyNumberFormat="1" applyFont="1" applyBorder="1" applyAlignment="1">
      <alignment horizontal="center"/>
    </xf>
    <xf numFmtId="44" fontId="17" fillId="0" borderId="31" xfId="0" applyNumberFormat="1" applyFont="1" applyBorder="1" applyAlignment="1">
      <alignment horizontal="center"/>
    </xf>
    <xf numFmtId="44" fontId="17" fillId="0" borderId="32" xfId="0" applyNumberFormat="1" applyFont="1" applyBorder="1" applyAlignment="1">
      <alignment horizontal="center"/>
    </xf>
    <xf numFmtId="0" fontId="17" fillId="0" borderId="0" xfId="0" applyFont="1"/>
    <xf numFmtId="44" fontId="25" fillId="0" borderId="30" xfId="0" applyNumberFormat="1" applyFont="1" applyBorder="1" applyAlignment="1">
      <alignment wrapText="1"/>
    </xf>
    <xf numFmtId="44" fontId="25" fillId="0" borderId="28" xfId="0" applyNumberFormat="1" applyFont="1" applyBorder="1" applyAlignment="1">
      <alignment wrapText="1"/>
    </xf>
    <xf numFmtId="0" fontId="25" fillId="0" borderId="31" xfId="0" applyFont="1" applyBorder="1" applyAlignment="1">
      <alignment horizontal="left" wrapText="1" indent="1"/>
    </xf>
    <xf numFmtId="0" fontId="12" fillId="13" borderId="31" xfId="0" applyFont="1" applyFill="1" applyBorder="1" applyAlignment="1">
      <alignment wrapText="1"/>
    </xf>
    <xf numFmtId="44" fontId="12" fillId="13" borderId="32" xfId="0" applyNumberFormat="1" applyFont="1" applyFill="1" applyBorder="1" applyAlignment="1">
      <alignment wrapText="1"/>
    </xf>
    <xf numFmtId="44" fontId="12" fillId="13" borderId="55" xfId="0" applyNumberFormat="1" applyFont="1" applyFill="1" applyBorder="1" applyAlignment="1">
      <alignment wrapText="1"/>
    </xf>
    <xf numFmtId="44" fontId="12" fillId="13" borderId="33" xfId="0" applyNumberFormat="1" applyFont="1" applyFill="1" applyBorder="1" applyAlignment="1">
      <alignment wrapText="1"/>
    </xf>
    <xf numFmtId="44" fontId="9" fillId="14" borderId="29" xfId="0" applyNumberFormat="1" applyFont="1" applyFill="1" applyBorder="1" applyAlignment="1">
      <alignment horizontal="center"/>
    </xf>
    <xf numFmtId="44" fontId="9" fillId="15" borderId="55" xfId="0" applyNumberFormat="1" applyFont="1" applyFill="1" applyBorder="1" applyAlignment="1">
      <alignment horizontal="center"/>
    </xf>
    <xf numFmtId="44" fontId="9" fillId="16" borderId="31" xfId="0" applyNumberFormat="1" applyFont="1" applyFill="1" applyBorder="1" applyAlignment="1">
      <alignment horizontal="center"/>
    </xf>
    <xf numFmtId="44" fontId="9" fillId="14" borderId="32" xfId="0" applyNumberFormat="1" applyFont="1" applyFill="1" applyBorder="1" applyAlignment="1">
      <alignment horizontal="center"/>
    </xf>
    <xf numFmtId="44" fontId="5" fillId="0" borderId="29" xfId="0" applyNumberFormat="1" applyFont="1" applyBorder="1" applyAlignment="1">
      <alignment horizontal="center"/>
    </xf>
    <xf numFmtId="44" fontId="5" fillId="0" borderId="55" xfId="0" applyNumberFormat="1" applyFont="1" applyBorder="1" applyAlignment="1">
      <alignment horizontal="center"/>
    </xf>
    <xf numFmtId="44" fontId="5" fillId="0" borderId="31" xfId="0" applyNumberFormat="1" applyFont="1" applyBorder="1" applyAlignment="1">
      <alignment horizontal="center"/>
    </xf>
    <xf numFmtId="44" fontId="5" fillId="0" borderId="32" xfId="0" applyNumberFormat="1" applyFont="1" applyBorder="1" applyAlignment="1">
      <alignment horizontal="center"/>
    </xf>
    <xf numFmtId="0" fontId="9" fillId="13" borderId="53" xfId="0" applyFont="1" applyFill="1" applyBorder="1" applyAlignment="1">
      <alignment horizontal="right"/>
    </xf>
    <xf numFmtId="44" fontId="9" fillId="13" borderId="111" xfId="0" applyNumberFormat="1" applyFont="1" applyFill="1" applyBorder="1" applyAlignment="1">
      <alignment horizontal="right"/>
    </xf>
    <xf numFmtId="44" fontId="9" fillId="13" borderId="112" xfId="0" applyNumberFormat="1" applyFont="1" applyFill="1" applyBorder="1" applyAlignment="1">
      <alignment horizontal="right"/>
    </xf>
    <xf numFmtId="44" fontId="9" fillId="13" borderId="113" xfId="0" applyNumberFormat="1" applyFont="1" applyFill="1" applyBorder="1" applyAlignment="1">
      <alignment horizontal="right"/>
    </xf>
    <xf numFmtId="44" fontId="5" fillId="6" borderId="44" xfId="0" applyNumberFormat="1" applyFont="1" applyFill="1" applyBorder="1" applyAlignment="1">
      <alignment horizontal="center"/>
    </xf>
    <xf numFmtId="44" fontId="5" fillId="7" borderId="38" xfId="0" applyNumberFormat="1" applyFont="1" applyFill="1" applyBorder="1" applyAlignment="1">
      <alignment horizontal="center"/>
    </xf>
    <xf numFmtId="44" fontId="5" fillId="8" borderId="53" xfId="0" applyNumberFormat="1" applyFont="1" applyFill="1" applyBorder="1" applyAlignment="1">
      <alignment horizontal="center"/>
    </xf>
    <xf numFmtId="44" fontId="5" fillId="6" borderId="34" xfId="0" applyNumberFormat="1" applyFont="1" applyFill="1" applyBorder="1" applyAlignment="1">
      <alignment horizontal="center"/>
    </xf>
    <xf numFmtId="44" fontId="5" fillId="6" borderId="43" xfId="0" applyNumberFormat="1" applyFont="1" applyFill="1" applyBorder="1" applyAlignment="1">
      <alignment horizontal="center"/>
    </xf>
    <xf numFmtId="44" fontId="5" fillId="7" borderId="104" xfId="0" applyNumberFormat="1" applyFont="1" applyFill="1" applyBorder="1" applyAlignment="1">
      <alignment horizontal="center"/>
    </xf>
    <xf numFmtId="44" fontId="5" fillId="8" borderId="109" xfId="0" applyNumberFormat="1" applyFont="1" applyFill="1" applyBorder="1" applyAlignment="1">
      <alignment horizontal="center"/>
    </xf>
    <xf numFmtId="0" fontId="5" fillId="0" borderId="31" xfId="0" applyFont="1" applyBorder="1"/>
    <xf numFmtId="44" fontId="5" fillId="0" borderId="32" xfId="0" applyNumberFormat="1" applyFont="1" applyBorder="1"/>
    <xf numFmtId="44" fontId="5" fillId="0" borderId="28" xfId="0" applyNumberFormat="1" applyFont="1" applyBorder="1"/>
    <xf numFmtId="44" fontId="5" fillId="22" borderId="55" xfId="0" applyNumberFormat="1" applyFont="1" applyFill="1" applyBorder="1" applyAlignment="1">
      <alignment horizontal="center"/>
    </xf>
    <xf numFmtId="44" fontId="5" fillId="22" borderId="31" xfId="0" applyNumberFormat="1" applyFont="1" applyFill="1" applyBorder="1" applyAlignment="1">
      <alignment horizontal="center"/>
    </xf>
    <xf numFmtId="44" fontId="5" fillId="22" borderId="29" xfId="0" applyNumberFormat="1" applyFont="1" applyFill="1" applyBorder="1" applyAlignment="1">
      <alignment horizontal="center"/>
    </xf>
    <xf numFmtId="44" fontId="5" fillId="22" borderId="32" xfId="0" applyNumberFormat="1" applyFont="1" applyFill="1" applyBorder="1" applyAlignment="1">
      <alignment horizontal="center"/>
    </xf>
    <xf numFmtId="44" fontId="5" fillId="0" borderId="46" xfId="0" applyNumberFormat="1" applyFont="1" applyBorder="1"/>
    <xf numFmtId="44" fontId="5" fillId="0" borderId="43" xfId="0" applyNumberFormat="1" applyFont="1" applyBorder="1"/>
    <xf numFmtId="44" fontId="5" fillId="0" borderId="104" xfId="0" applyNumberFormat="1" applyFont="1" applyBorder="1"/>
    <xf numFmtId="44" fontId="5" fillId="22" borderId="94" xfId="0" applyNumberFormat="1" applyFont="1" applyFill="1" applyBorder="1" applyAlignment="1">
      <alignment horizontal="center"/>
    </xf>
    <xf numFmtId="44" fontId="5" fillId="22" borderId="104" xfId="0" applyNumberFormat="1" applyFont="1" applyFill="1" applyBorder="1" applyAlignment="1">
      <alignment horizontal="center"/>
    </xf>
    <xf numFmtId="44" fontId="5" fillId="0" borderId="109" xfId="0" applyNumberFormat="1" applyFont="1" applyBorder="1" applyAlignment="1">
      <alignment horizontal="center"/>
    </xf>
    <xf numFmtId="44" fontId="5" fillId="22" borderId="43" xfId="0" applyNumberFormat="1" applyFont="1" applyFill="1" applyBorder="1" applyAlignment="1">
      <alignment horizontal="center"/>
    </xf>
    <xf numFmtId="44" fontId="5" fillId="21" borderId="31" xfId="1" applyNumberFormat="1" applyFont="1" applyFill="1" applyBorder="1" applyAlignment="1">
      <alignment horizontal="left"/>
    </xf>
    <xf numFmtId="44" fontId="5" fillId="21" borderId="31" xfId="1" applyNumberFormat="1" applyFont="1" applyFill="1" applyBorder="1"/>
    <xf numFmtId="44" fontId="5" fillId="21" borderId="114" xfId="1" applyNumberFormat="1" applyFont="1" applyFill="1" applyBorder="1"/>
    <xf numFmtId="0" fontId="5" fillId="21" borderId="116" xfId="0" applyFont="1" applyFill="1" applyBorder="1" applyAlignment="1">
      <alignment horizontal="center" vertical="center"/>
    </xf>
    <xf numFmtId="44" fontId="5" fillId="2" borderId="117" xfId="1" applyNumberFormat="1" applyFont="1" applyFill="1" applyBorder="1" applyAlignment="1">
      <alignment horizontal="left"/>
    </xf>
    <xf numFmtId="0" fontId="21" fillId="21" borderId="2" xfId="0" applyFont="1" applyFill="1" applyBorder="1" applyAlignment="1">
      <alignment horizontal="center" vertical="center"/>
    </xf>
    <xf numFmtId="44" fontId="5" fillId="16" borderId="100" xfId="1" applyNumberFormat="1" applyFont="1" applyFill="1" applyBorder="1" applyAlignment="1">
      <alignment horizontal="left"/>
    </xf>
    <xf numFmtId="44" fontId="5" fillId="21" borderId="44" xfId="1" applyNumberFormat="1" applyFont="1" applyFill="1" applyBorder="1" applyAlignment="1">
      <alignment horizontal="left"/>
    </xf>
    <xf numFmtId="44" fontId="5" fillId="21" borderId="53" xfId="1" applyNumberFormat="1" applyFont="1" applyFill="1" applyBorder="1" applyAlignment="1">
      <alignment horizontal="left"/>
    </xf>
    <xf numFmtId="0" fontId="9" fillId="23" borderId="116" xfId="0" applyFont="1" applyFill="1" applyBorder="1" applyAlignment="1">
      <alignment horizontal="center" vertical="center"/>
    </xf>
    <xf numFmtId="44" fontId="9" fillId="23" borderId="70" xfId="0" applyNumberFormat="1" applyFont="1" applyFill="1" applyBorder="1" applyAlignment="1">
      <alignment horizontal="left" vertical="center" wrapText="1"/>
    </xf>
    <xf numFmtId="0" fontId="9" fillId="23" borderId="73" xfId="0" applyFont="1" applyFill="1" applyBorder="1" applyAlignment="1">
      <alignment horizontal="center"/>
    </xf>
    <xf numFmtId="0" fontId="9" fillId="23" borderId="116" xfId="0" applyFont="1" applyFill="1" applyBorder="1"/>
    <xf numFmtId="44" fontId="9" fillId="23" borderId="117" xfId="1" applyNumberFormat="1" applyFont="1" applyFill="1" applyBorder="1" applyAlignment="1">
      <alignment horizontal="left"/>
    </xf>
    <xf numFmtId="44" fontId="9" fillId="23" borderId="100" xfId="1" applyNumberFormat="1" applyFont="1" applyFill="1" applyBorder="1" applyAlignment="1">
      <alignment horizontal="left"/>
    </xf>
    <xf numFmtId="44" fontId="9" fillId="23" borderId="44" xfId="1" applyNumberFormat="1" applyFont="1" applyFill="1" applyBorder="1" applyAlignment="1">
      <alignment horizontal="left"/>
    </xf>
    <xf numFmtId="44" fontId="9" fillId="23" borderId="53" xfId="1" applyNumberFormat="1" applyFont="1" applyFill="1" applyBorder="1" applyAlignment="1">
      <alignment horizontal="left"/>
    </xf>
    <xf numFmtId="44" fontId="10" fillId="13" borderId="48" xfId="2" applyFont="1" applyFill="1" applyBorder="1" applyAlignment="1">
      <alignment horizontal="left" vertical="center" wrapText="1"/>
    </xf>
    <xf numFmtId="44" fontId="13" fillId="14" borderId="125" xfId="2" applyFont="1" applyFill="1" applyBorder="1" applyAlignment="1">
      <alignment vertical="center" wrapText="1"/>
    </xf>
    <xf numFmtId="44" fontId="13" fillId="15" borderId="49" xfId="2" applyFont="1" applyFill="1" applyBorder="1" applyAlignment="1">
      <alignment vertical="center" wrapText="1"/>
    </xf>
    <xf numFmtId="44" fontId="13" fillId="15" borderId="50" xfId="2" applyFont="1" applyFill="1" applyBorder="1" applyAlignment="1">
      <alignment vertical="center" wrapText="1"/>
    </xf>
    <xf numFmtId="44" fontId="13" fillId="16" borderId="126" xfId="2" applyFont="1" applyFill="1" applyBorder="1" applyAlignment="1">
      <alignment vertical="center" wrapText="1"/>
    </xf>
    <xf numFmtId="44" fontId="13" fillId="14" borderId="27" xfId="2" applyFont="1" applyFill="1" applyBorder="1" applyAlignment="1">
      <alignment vertical="center" wrapText="1"/>
    </xf>
    <xf numFmtId="44" fontId="13" fillId="17" borderId="27" xfId="2" applyFont="1" applyFill="1" applyBorder="1" applyAlignment="1">
      <alignment vertical="center" wrapText="1"/>
    </xf>
    <xf numFmtId="44" fontId="15" fillId="8" borderId="126" xfId="2" applyFont="1" applyFill="1" applyBorder="1" applyAlignment="1">
      <alignment vertical="center" wrapText="1"/>
    </xf>
    <xf numFmtId="44" fontId="13" fillId="16" borderId="126" xfId="2" applyFont="1" applyFill="1" applyBorder="1" applyAlignment="1">
      <alignment horizontal="left" vertical="center" wrapText="1"/>
    </xf>
    <xf numFmtId="44" fontId="13" fillId="18" borderId="27" xfId="2" applyFont="1" applyFill="1" applyBorder="1" applyAlignment="1">
      <alignment horizontal="left" vertical="center" wrapText="1"/>
    </xf>
    <xf numFmtId="44" fontId="9" fillId="15" borderId="30" xfId="0" applyNumberFormat="1" applyFont="1" applyFill="1" applyBorder="1" applyAlignment="1">
      <alignment horizontal="center" wrapText="1"/>
    </xf>
    <xf numFmtId="44" fontId="17" fillId="0" borderId="30" xfId="0" applyNumberFormat="1" applyFont="1" applyBorder="1" applyAlignment="1">
      <alignment horizontal="center"/>
    </xf>
    <xf numFmtId="44" fontId="9" fillId="15" borderId="30" xfId="0" applyNumberFormat="1" applyFont="1" applyFill="1" applyBorder="1" applyAlignment="1">
      <alignment horizontal="center"/>
    </xf>
    <xf numFmtId="44" fontId="5" fillId="0" borderId="30" xfId="0" applyNumberFormat="1" applyFont="1" applyBorder="1" applyAlignment="1">
      <alignment horizontal="center"/>
    </xf>
    <xf numFmtId="44" fontId="5" fillId="7" borderId="45" xfId="0" applyNumberFormat="1" applyFont="1" applyFill="1" applyBorder="1" applyAlignment="1">
      <alignment horizontal="center"/>
    </xf>
    <xf numFmtId="44" fontId="5" fillId="22" borderId="30" xfId="0" applyNumberFormat="1" applyFont="1" applyFill="1" applyBorder="1" applyAlignment="1">
      <alignment horizontal="center"/>
    </xf>
    <xf numFmtId="44" fontId="5" fillId="22" borderId="105" xfId="0" applyNumberFormat="1" applyFont="1" applyFill="1" applyBorder="1" applyAlignment="1">
      <alignment horizontal="center"/>
    </xf>
    <xf numFmtId="0" fontId="25" fillId="0" borderId="53" xfId="0" applyFont="1" applyBorder="1" applyAlignment="1">
      <alignment horizontal="left" wrapText="1" indent="1"/>
    </xf>
    <xf numFmtId="44" fontId="15" fillId="0" borderId="34" xfId="0" applyNumberFormat="1" applyFont="1" applyFill="1" applyBorder="1" applyAlignment="1">
      <alignment wrapText="1"/>
    </xf>
    <xf numFmtId="44" fontId="15" fillId="0" borderId="38" xfId="0" applyNumberFormat="1" applyFont="1" applyFill="1" applyBorder="1" applyAlignment="1">
      <alignment wrapText="1"/>
    </xf>
    <xf numFmtId="44" fontId="5" fillId="0" borderId="38" xfId="0" applyNumberFormat="1" applyFont="1" applyBorder="1" applyAlignment="1">
      <alignment horizontal="center"/>
    </xf>
    <xf numFmtId="44" fontId="5" fillId="0" borderId="45" xfId="0" applyNumberFormat="1" applyFont="1" applyBorder="1" applyAlignment="1">
      <alignment horizontal="center"/>
    </xf>
    <xf numFmtId="44" fontId="5" fillId="0" borderId="53" xfId="0" applyNumberFormat="1" applyFont="1" applyBorder="1" applyAlignment="1">
      <alignment horizontal="center"/>
    </xf>
    <xf numFmtId="44" fontId="5" fillId="0" borderId="114" xfId="0" applyNumberFormat="1" applyFont="1" applyBorder="1" applyAlignment="1">
      <alignment horizontal="center"/>
    </xf>
    <xf numFmtId="44" fontId="9" fillId="6" borderId="29" xfId="0" applyNumberFormat="1" applyFont="1" applyFill="1" applyBorder="1" applyAlignment="1">
      <alignment horizontal="center" vertical="center" wrapText="1"/>
    </xf>
    <xf numFmtId="44" fontId="9" fillId="7" borderId="55" xfId="0" applyNumberFormat="1" applyFont="1" applyFill="1" applyBorder="1" applyAlignment="1">
      <alignment horizontal="center" vertical="center" wrapText="1"/>
    </xf>
    <xf numFmtId="44" fontId="9" fillId="7" borderId="30" xfId="0" applyNumberFormat="1" applyFont="1" applyFill="1" applyBorder="1" applyAlignment="1">
      <alignment horizontal="center" vertical="center" wrapText="1"/>
    </xf>
    <xf numFmtId="44" fontId="9" fillId="8" borderId="31" xfId="0" applyNumberFormat="1" applyFont="1" applyFill="1" applyBorder="1" applyAlignment="1">
      <alignment horizontal="center" vertical="center" wrapText="1"/>
    </xf>
    <xf numFmtId="44" fontId="9" fillId="6" borderId="32" xfId="0" applyNumberFormat="1" applyFont="1" applyFill="1" applyBorder="1" applyAlignment="1">
      <alignment horizontal="center" vertical="center" wrapText="1"/>
    </xf>
    <xf numFmtId="44" fontId="9" fillId="6" borderId="32" xfId="0" applyNumberFormat="1" applyFont="1" applyFill="1" applyBorder="1" applyAlignment="1">
      <alignment horizontal="center" wrapText="1"/>
    </xf>
    <xf numFmtId="44" fontId="9" fillId="7" borderId="55" xfId="0" applyNumberFormat="1" applyFont="1" applyFill="1" applyBorder="1" applyAlignment="1">
      <alignment horizontal="center" wrapText="1"/>
    </xf>
    <xf numFmtId="44" fontId="9" fillId="8" borderId="31" xfId="0" applyNumberFormat="1" applyFont="1" applyFill="1" applyBorder="1" applyAlignment="1">
      <alignment horizontal="center" wrapText="1"/>
    </xf>
    <xf numFmtId="44" fontId="9" fillId="2" borderId="127" xfId="0" applyNumberFormat="1" applyFont="1" applyFill="1" applyBorder="1" applyAlignment="1">
      <alignment horizontal="center"/>
    </xf>
    <xf numFmtId="44" fontId="25" fillId="0" borderId="29" xfId="0" applyNumberFormat="1" applyFont="1" applyBorder="1" applyAlignment="1">
      <alignment wrapText="1"/>
    </xf>
    <xf numFmtId="44" fontId="10" fillId="17" borderId="24" xfId="2" applyFont="1" applyFill="1" applyBorder="1" applyAlignment="1">
      <alignment vertical="center" wrapText="1"/>
    </xf>
    <xf numFmtId="9" fontId="10" fillId="18" borderId="23" xfId="3" applyFont="1" applyFill="1" applyBorder="1" applyAlignment="1">
      <alignment horizontal="center" vertical="center" wrapText="1"/>
    </xf>
    <xf numFmtId="44" fontId="13" fillId="0" borderId="128" xfId="2" applyFont="1" applyFill="1" applyBorder="1" applyAlignment="1">
      <alignment vertical="center" wrapText="1"/>
    </xf>
    <xf numFmtId="44" fontId="15" fillId="0" borderId="51" xfId="2" applyFont="1" applyFill="1" applyBorder="1" applyAlignment="1">
      <alignment vertical="center" wrapText="1"/>
    </xf>
    <xf numFmtId="9" fontId="13" fillId="0" borderId="53" xfId="3" applyFont="1" applyFill="1" applyBorder="1" applyAlignment="1">
      <alignment horizontal="center" vertical="center" wrapText="1"/>
    </xf>
    <xf numFmtId="44" fontId="13" fillId="0" borderId="19" xfId="2" applyFont="1" applyFill="1" applyBorder="1" applyAlignment="1">
      <alignment vertical="center" wrapText="1"/>
    </xf>
    <xf numFmtId="44" fontId="10" fillId="13" borderId="126" xfId="2" applyFont="1" applyFill="1" applyBorder="1" applyAlignment="1">
      <alignment horizontal="left" vertical="center" wrapText="1"/>
    </xf>
    <xf numFmtId="9" fontId="13" fillId="18" borderId="51" xfId="3" applyFont="1" applyFill="1" applyBorder="1" applyAlignment="1">
      <alignment horizontal="center" vertical="center" wrapText="1"/>
    </xf>
    <xf numFmtId="9" fontId="13" fillId="18" borderId="114" xfId="3" applyFont="1" applyFill="1" applyBorder="1" applyAlignment="1">
      <alignment horizontal="center" vertical="center" wrapText="1"/>
    </xf>
    <xf numFmtId="9" fontId="10" fillId="11" borderId="23" xfId="3" applyFont="1" applyFill="1" applyBorder="1" applyAlignment="1">
      <alignment horizontal="center" vertical="center" wrapText="1"/>
    </xf>
    <xf numFmtId="0" fontId="2" fillId="21" borderId="69" xfId="0" applyFont="1" applyFill="1" applyBorder="1"/>
    <xf numFmtId="44" fontId="13" fillId="16" borderId="55" xfId="2" applyFont="1" applyFill="1" applyBorder="1" applyAlignment="1">
      <alignment vertical="center" wrapText="1"/>
    </xf>
    <xf numFmtId="44" fontId="13" fillId="17" borderId="55" xfId="2" applyFont="1" applyFill="1" applyBorder="1" applyAlignment="1">
      <alignment vertical="center" wrapText="1"/>
    </xf>
    <xf numFmtId="44" fontId="12" fillId="15" borderId="25" xfId="2" applyFont="1" applyFill="1" applyBorder="1" applyAlignment="1">
      <alignment horizontal="left" vertical="center" wrapText="1"/>
    </xf>
    <xf numFmtId="44" fontId="15" fillId="0" borderId="38" xfId="2" applyFont="1" applyFill="1" applyBorder="1" applyAlignment="1">
      <alignment horizontal="left" vertical="center" wrapText="1"/>
    </xf>
    <xf numFmtId="44" fontId="15" fillId="0" borderId="38" xfId="2" applyFont="1" applyFill="1" applyBorder="1" applyAlignment="1">
      <alignment vertical="center" wrapText="1"/>
    </xf>
    <xf numFmtId="44" fontId="15" fillId="15" borderId="35" xfId="2" applyFont="1" applyFill="1" applyBorder="1" applyAlignment="1">
      <alignment horizontal="left" vertical="center" wrapText="1"/>
    </xf>
    <xf numFmtId="44" fontId="15" fillId="15" borderId="55" xfId="2" applyFont="1" applyFill="1" applyBorder="1" applyAlignment="1">
      <alignment horizontal="left" vertical="center" wrapText="1"/>
    </xf>
    <xf numFmtId="44" fontId="15" fillId="15" borderId="56" xfId="2" applyFont="1" applyFill="1" applyBorder="1" applyAlignment="1">
      <alignment horizontal="left" vertical="center" wrapText="1"/>
    </xf>
    <xf numFmtId="44" fontId="12" fillId="7" borderId="25" xfId="2" applyFont="1" applyFill="1" applyBorder="1" applyAlignment="1">
      <alignment horizontal="left" vertical="center" wrapText="1"/>
    </xf>
    <xf numFmtId="0" fontId="1" fillId="0" borderId="0" xfId="0" applyFont="1"/>
    <xf numFmtId="44" fontId="13" fillId="14" borderId="29" xfId="2" applyFont="1" applyFill="1" applyBorder="1" applyAlignment="1">
      <alignment vertical="center" wrapText="1"/>
    </xf>
    <xf numFmtId="44" fontId="13" fillId="16" borderId="30" xfId="2" applyFont="1" applyFill="1" applyBorder="1" applyAlignment="1">
      <alignment vertical="center" wrapText="1"/>
    </xf>
    <xf numFmtId="44" fontId="13" fillId="16" borderId="28" xfId="2" applyFont="1" applyFill="1" applyBorder="1" applyAlignment="1">
      <alignment vertical="center" wrapText="1"/>
    </xf>
    <xf numFmtId="44" fontId="15" fillId="8" borderId="30" xfId="2" applyFont="1" applyFill="1" applyBorder="1" applyAlignment="1">
      <alignment vertical="center" wrapText="1"/>
    </xf>
    <xf numFmtId="44" fontId="13" fillId="16" borderId="30" xfId="2" applyFont="1" applyFill="1" applyBorder="1" applyAlignment="1">
      <alignment horizontal="left" vertical="center" wrapText="1"/>
    </xf>
    <xf numFmtId="44" fontId="13" fillId="18" borderId="32" xfId="2" applyFont="1" applyFill="1" applyBorder="1" applyAlignment="1">
      <alignment horizontal="left" vertical="center" wrapText="1"/>
    </xf>
    <xf numFmtId="9" fontId="13" fillId="18" borderId="31" xfId="3" applyFont="1" applyFill="1" applyBorder="1" applyAlignment="1">
      <alignment horizontal="center" vertical="center" wrapText="1"/>
    </xf>
    <xf numFmtId="44" fontId="15" fillId="0" borderId="35" xfId="2" applyFont="1" applyFill="1" applyBorder="1" applyAlignment="1">
      <alignment vertical="center" wrapText="1"/>
    </xf>
    <xf numFmtId="44" fontId="12" fillId="13" borderId="30" xfId="0" applyNumberFormat="1" applyFont="1" applyFill="1" applyBorder="1" applyAlignment="1">
      <alignment wrapText="1"/>
    </xf>
    <xf numFmtId="44" fontId="25" fillId="0" borderId="31" xfId="0" applyNumberFormat="1" applyFont="1" applyBorder="1" applyAlignment="1">
      <alignment wrapText="1"/>
    </xf>
    <xf numFmtId="44" fontId="12" fillId="13" borderId="31" xfId="0" applyNumberFormat="1" applyFont="1" applyFill="1" applyBorder="1" applyAlignment="1">
      <alignment wrapText="1"/>
    </xf>
    <xf numFmtId="44" fontId="5" fillId="0" borderId="31" xfId="0" applyNumberFormat="1" applyFont="1" applyBorder="1"/>
    <xf numFmtId="44" fontId="25" fillId="0" borderId="32" xfId="0" applyNumberFormat="1" applyFont="1" applyFill="1" applyBorder="1" applyAlignment="1">
      <alignment wrapText="1"/>
    </xf>
    <xf numFmtId="44" fontId="25" fillId="0" borderId="55" xfId="0" applyNumberFormat="1" applyFont="1" applyFill="1" applyBorder="1" applyAlignment="1">
      <alignment wrapText="1"/>
    </xf>
    <xf numFmtId="44" fontId="25" fillId="0" borderId="34" xfId="0" applyNumberFormat="1" applyFont="1" applyFill="1" applyBorder="1" applyAlignment="1">
      <alignment wrapText="1"/>
    </xf>
    <xf numFmtId="44" fontId="25" fillId="0" borderId="38" xfId="0" applyNumberFormat="1" applyFont="1" applyFill="1" applyBorder="1" applyAlignment="1">
      <alignment wrapText="1"/>
    </xf>
    <xf numFmtId="44" fontId="17" fillId="0" borderId="44" xfId="0" applyNumberFormat="1" applyFont="1" applyBorder="1" applyAlignment="1">
      <alignment horizontal="center"/>
    </xf>
    <xf numFmtId="44" fontId="17" fillId="0" borderId="38" xfId="0" applyNumberFormat="1" applyFont="1" applyBorder="1" applyAlignment="1">
      <alignment horizontal="center"/>
    </xf>
    <xf numFmtId="44" fontId="17" fillId="0" borderId="45" xfId="0" applyNumberFormat="1" applyFont="1" applyBorder="1" applyAlignment="1">
      <alignment horizontal="center"/>
    </xf>
    <xf numFmtId="44" fontId="17" fillId="0" borderId="53" xfId="0" applyNumberFormat="1" applyFont="1" applyBorder="1" applyAlignment="1">
      <alignment horizontal="center"/>
    </xf>
    <xf numFmtId="44" fontId="17" fillId="0" borderId="34" xfId="0" applyNumberFormat="1" applyFont="1" applyBorder="1" applyAlignment="1">
      <alignment horizontal="center"/>
    </xf>
    <xf numFmtId="9" fontId="5" fillId="0" borderId="30" xfId="3" applyFont="1" applyFill="1" applyBorder="1" applyAlignment="1">
      <alignment horizontal="center"/>
    </xf>
    <xf numFmtId="9" fontId="5" fillId="0" borderId="28" xfId="3" applyFont="1" applyFill="1" applyBorder="1" applyAlignment="1">
      <alignment horizontal="center"/>
    </xf>
    <xf numFmtId="9" fontId="5" fillId="0" borderId="29" xfId="3" applyFont="1" applyFill="1" applyBorder="1" applyAlignment="1">
      <alignment horizontal="center"/>
    </xf>
    <xf numFmtId="9" fontId="5" fillId="19" borderId="30" xfId="3" applyFont="1" applyFill="1" applyBorder="1" applyAlignment="1">
      <alignment horizontal="center"/>
    </xf>
    <xf numFmtId="9" fontId="5" fillId="19" borderId="28" xfId="3" applyFont="1" applyFill="1" applyBorder="1" applyAlignment="1">
      <alignment horizontal="center"/>
    </xf>
    <xf numFmtId="9" fontId="5" fillId="19" borderId="29" xfId="3" applyFont="1" applyFill="1" applyBorder="1" applyAlignment="1">
      <alignment horizontal="center"/>
    </xf>
    <xf numFmtId="9" fontId="5" fillId="0" borderId="55" xfId="3" applyFont="1" applyBorder="1" applyAlignment="1">
      <alignment horizontal="center"/>
    </xf>
    <xf numFmtId="9" fontId="5" fillId="0" borderId="45" xfId="3" applyFont="1" applyBorder="1" applyAlignment="1">
      <alignment horizontal="center"/>
    </xf>
    <xf numFmtId="9" fontId="5" fillId="0" borderId="41" xfId="3" applyFont="1" applyBorder="1" applyAlignment="1">
      <alignment horizontal="center"/>
    </xf>
    <xf numFmtId="9" fontId="5" fillId="0" borderId="44" xfId="3" applyFont="1" applyBorder="1" applyAlignment="1">
      <alignment horizontal="center"/>
    </xf>
    <xf numFmtId="0" fontId="10" fillId="11" borderId="9" xfId="0" applyFont="1" applyFill="1" applyBorder="1" applyAlignment="1">
      <alignment horizontal="center" vertical="center" wrapText="1"/>
    </xf>
    <xf numFmtId="0" fontId="10" fillId="11" borderId="16" xfId="0" applyFont="1" applyFill="1" applyBorder="1" applyAlignment="1">
      <alignment horizontal="center" vertical="center" wrapText="1"/>
    </xf>
    <xf numFmtId="9" fontId="5" fillId="0" borderId="45" xfId="3" applyFont="1" applyFill="1" applyBorder="1" applyAlignment="1">
      <alignment horizontal="center"/>
    </xf>
    <xf numFmtId="9" fontId="5" fillId="0" borderId="41" xfId="3" applyFont="1" applyFill="1" applyBorder="1" applyAlignment="1">
      <alignment horizontal="center"/>
    </xf>
    <xf numFmtId="9" fontId="5" fillId="0" borderId="44" xfId="3" applyFont="1" applyFill="1" applyBorder="1" applyAlignment="1">
      <alignment horizontal="center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7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16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 wrapText="1"/>
    </xf>
    <xf numFmtId="17" fontId="10" fillId="7" borderId="11" xfId="0" applyNumberFormat="1" applyFont="1" applyFill="1" applyBorder="1" applyAlignment="1">
      <alignment horizontal="center" vertical="center" wrapText="1"/>
    </xf>
    <xf numFmtId="17" fontId="10" fillId="7" borderId="18" xfId="0" applyNumberFormat="1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0" fillId="8" borderId="16" xfId="0" applyFont="1" applyFill="1" applyBorder="1" applyAlignment="1">
      <alignment horizontal="center" vertical="center" wrapText="1"/>
    </xf>
    <xf numFmtId="0" fontId="10" fillId="11" borderId="10" xfId="0" applyFont="1" applyFill="1" applyBorder="1" applyAlignment="1">
      <alignment horizontal="center" vertical="center" wrapText="1"/>
    </xf>
    <xf numFmtId="0" fontId="10" fillId="11" borderId="17" xfId="0" applyFont="1" applyFill="1" applyBorder="1" applyAlignment="1">
      <alignment horizontal="center" vertical="center" wrapText="1"/>
    </xf>
    <xf numFmtId="17" fontId="10" fillId="7" borderId="7" xfId="0" applyNumberFormat="1" applyFont="1" applyFill="1" applyBorder="1" applyAlignment="1">
      <alignment horizontal="center" vertical="center" wrapText="1"/>
    </xf>
    <xf numFmtId="17" fontId="10" fillId="7" borderId="14" xfId="0" applyNumberFormat="1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17" fontId="8" fillId="2" borderId="2" xfId="0" quotePrefix="1" applyNumberFormat="1" applyFont="1" applyFill="1" applyBorder="1" applyAlignment="1">
      <alignment horizontal="center"/>
    </xf>
    <xf numFmtId="17" fontId="8" fillId="2" borderId="3" xfId="0" applyNumberFormat="1" applyFont="1" applyFill="1" applyBorder="1" applyAlignment="1">
      <alignment horizontal="center"/>
    </xf>
    <xf numFmtId="17" fontId="8" fillId="2" borderId="4" xfId="0" applyNumberFormat="1" applyFont="1" applyFill="1" applyBorder="1" applyAlignment="1">
      <alignment horizontal="center"/>
    </xf>
    <xf numFmtId="17" fontId="8" fillId="3" borderId="2" xfId="0" quotePrefix="1" applyNumberFormat="1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17" fontId="8" fillId="2" borderId="6" xfId="0" applyNumberFormat="1" applyFont="1" applyFill="1" applyBorder="1" applyAlignment="1">
      <alignment horizontal="center"/>
    </xf>
    <xf numFmtId="17" fontId="8" fillId="2" borderId="95" xfId="0" applyNumberFormat="1" applyFont="1" applyFill="1" applyBorder="1" applyAlignment="1">
      <alignment horizontal="center"/>
    </xf>
    <xf numFmtId="17" fontId="8" fillId="2" borderId="12" xfId="0" applyNumberFormat="1" applyFont="1" applyFill="1" applyBorder="1" applyAlignment="1">
      <alignment horizontal="center"/>
    </xf>
    <xf numFmtId="17" fontId="8" fillId="3" borderId="3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17" fontId="8" fillId="3" borderId="4" xfId="0" applyNumberFormat="1" applyFont="1" applyFill="1" applyBorder="1" applyAlignment="1">
      <alignment horizontal="center"/>
    </xf>
    <xf numFmtId="17" fontId="8" fillId="3" borderId="2" xfId="0" applyNumberFormat="1" applyFont="1" applyFill="1" applyBorder="1" applyAlignment="1">
      <alignment horizontal="center"/>
    </xf>
    <xf numFmtId="17" fontId="8" fillId="2" borderId="2" xfId="0" applyNumberFormat="1" applyFont="1" applyFill="1" applyBorder="1" applyAlignment="1">
      <alignment horizontal="center"/>
    </xf>
    <xf numFmtId="0" fontId="20" fillId="20" borderId="60" xfId="0" applyFont="1" applyFill="1" applyBorder="1" applyAlignment="1">
      <alignment horizontal="center"/>
    </xf>
    <xf numFmtId="0" fontId="20" fillId="20" borderId="61" xfId="0" applyFont="1" applyFill="1" applyBorder="1" applyAlignment="1">
      <alignment horizontal="center"/>
    </xf>
    <xf numFmtId="17" fontId="20" fillId="20" borderId="59" xfId="0" quotePrefix="1" applyNumberFormat="1" applyFont="1" applyFill="1" applyBorder="1" applyAlignment="1">
      <alignment horizontal="center" vertical="center"/>
    </xf>
    <xf numFmtId="0" fontId="20" fillId="20" borderId="59" xfId="0" applyFont="1" applyFill="1" applyBorder="1" applyAlignment="1">
      <alignment horizontal="center" vertical="center"/>
    </xf>
    <xf numFmtId="0" fontId="20" fillId="20" borderId="60" xfId="0" applyFont="1" applyFill="1" applyBorder="1" applyAlignment="1">
      <alignment horizontal="center" vertical="center"/>
    </xf>
    <xf numFmtId="0" fontId="20" fillId="20" borderId="1" xfId="0" applyFont="1" applyFill="1" applyBorder="1" applyAlignment="1">
      <alignment horizontal="center" vertical="center"/>
    </xf>
    <xf numFmtId="0" fontId="20" fillId="20" borderId="6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21" borderId="90" xfId="0" applyFont="1" applyFill="1" applyBorder="1" applyAlignment="1">
      <alignment horizontal="right"/>
    </xf>
    <xf numFmtId="0" fontId="9" fillId="21" borderId="58" xfId="0" applyFont="1" applyFill="1" applyBorder="1" applyAlignment="1">
      <alignment horizontal="right"/>
    </xf>
    <xf numFmtId="44" fontId="5" fillId="10" borderId="119" xfId="1" applyNumberFormat="1" applyFont="1" applyFill="1" applyBorder="1" applyAlignment="1">
      <alignment horizontal="center" vertical="center" wrapText="1"/>
    </xf>
    <xf numFmtId="44" fontId="5" fillId="10" borderId="67" xfId="1" applyNumberFormat="1" applyFont="1" applyFill="1" applyBorder="1" applyAlignment="1">
      <alignment horizontal="center" vertical="center" wrapText="1"/>
    </xf>
    <xf numFmtId="44" fontId="5" fillId="10" borderId="122" xfId="1" applyNumberFormat="1" applyFont="1" applyFill="1" applyBorder="1" applyAlignment="1">
      <alignment horizontal="center" vertical="center" wrapText="1"/>
    </xf>
    <xf numFmtId="44" fontId="5" fillId="2" borderId="35" xfId="0" applyNumberFormat="1" applyFont="1" applyFill="1" applyBorder="1" applyAlignment="1">
      <alignment horizontal="center" vertical="center" wrapText="1"/>
    </xf>
    <xf numFmtId="44" fontId="5" fillId="2" borderId="55" xfId="0" applyNumberFormat="1" applyFont="1" applyFill="1" applyBorder="1" applyAlignment="1">
      <alignment horizontal="center" vertical="center" wrapText="1"/>
    </xf>
    <xf numFmtId="44" fontId="5" fillId="2" borderId="104" xfId="0" applyNumberFormat="1" applyFont="1" applyFill="1" applyBorder="1" applyAlignment="1">
      <alignment horizontal="center" vertical="center" wrapText="1"/>
    </xf>
    <xf numFmtId="44" fontId="5" fillId="16" borderId="119" xfId="1" applyNumberFormat="1" applyFont="1" applyFill="1" applyBorder="1" applyAlignment="1">
      <alignment horizontal="center" vertical="center" wrapText="1"/>
    </xf>
    <xf numFmtId="44" fontId="5" fillId="16" borderId="67" xfId="1" applyNumberFormat="1" applyFont="1" applyFill="1" applyBorder="1" applyAlignment="1">
      <alignment horizontal="center" vertical="center" wrapText="1"/>
    </xf>
    <xf numFmtId="44" fontId="5" fillId="16" borderId="122" xfId="1" applyNumberFormat="1" applyFont="1" applyFill="1" applyBorder="1" applyAlignment="1">
      <alignment horizontal="center" vertical="center" wrapText="1"/>
    </xf>
    <xf numFmtId="44" fontId="5" fillId="0" borderId="62" xfId="0" applyNumberFormat="1" applyFont="1" applyBorder="1" applyAlignment="1">
      <alignment horizontal="center" vertical="center" wrapText="1"/>
    </xf>
    <xf numFmtId="44" fontId="5" fillId="0" borderId="65" xfId="0" applyNumberFormat="1" applyFont="1" applyBorder="1" applyAlignment="1">
      <alignment horizontal="center" vertical="center" wrapText="1"/>
    </xf>
    <xf numFmtId="44" fontId="5" fillId="0" borderId="118" xfId="0" applyNumberFormat="1" applyFont="1" applyBorder="1" applyAlignment="1">
      <alignment horizontal="center" vertical="center" wrapText="1"/>
    </xf>
    <xf numFmtId="44" fontId="3" fillId="21" borderId="4" xfId="1" applyNumberFormat="1" applyFont="1" applyFill="1" applyBorder="1" applyAlignment="1">
      <alignment horizontal="center" vertical="center" wrapText="1"/>
    </xf>
    <xf numFmtId="44" fontId="5" fillId="21" borderId="4" xfId="1" applyNumberFormat="1" applyFont="1" applyFill="1" applyBorder="1" applyAlignment="1">
      <alignment horizontal="center" vertical="center" wrapText="1"/>
    </xf>
    <xf numFmtId="44" fontId="5" fillId="9" borderId="98" xfId="1" applyNumberFormat="1" applyFont="1" applyFill="1" applyBorder="1" applyAlignment="1">
      <alignment horizontal="center" vertical="center" wrapText="1"/>
    </xf>
    <xf numFmtId="44" fontId="5" fillId="9" borderId="99" xfId="1" applyNumberFormat="1" applyFont="1" applyFill="1" applyBorder="1" applyAlignment="1">
      <alignment horizontal="center" vertical="center" wrapText="1"/>
    </xf>
    <xf numFmtId="44" fontId="5" fillId="9" borderId="124" xfId="1" applyNumberFormat="1" applyFont="1" applyFill="1" applyBorder="1" applyAlignment="1">
      <alignment horizontal="center" vertical="center" wrapText="1"/>
    </xf>
    <xf numFmtId="44" fontId="5" fillId="2" borderId="50" xfId="0" applyNumberFormat="1" applyFont="1" applyFill="1" applyBorder="1" applyAlignment="1">
      <alignment horizontal="center" vertical="center" wrapText="1"/>
    </xf>
    <xf numFmtId="44" fontId="5" fillId="2" borderId="29" xfId="0" applyNumberFormat="1" applyFont="1" applyFill="1" applyBorder="1" applyAlignment="1">
      <alignment horizontal="center" vertical="center" wrapText="1"/>
    </xf>
    <xf numFmtId="44" fontId="5" fillId="2" borderId="94" xfId="0" applyNumberFormat="1" applyFont="1" applyFill="1" applyBorder="1" applyAlignment="1">
      <alignment horizontal="center" vertical="center" wrapText="1"/>
    </xf>
    <xf numFmtId="44" fontId="5" fillId="0" borderId="120" xfId="0" applyNumberFormat="1" applyFont="1" applyBorder="1" applyAlignment="1">
      <alignment horizontal="center" vertical="center" wrapText="1"/>
    </xf>
    <xf numFmtId="44" fontId="5" fillId="0" borderId="121" xfId="0" applyNumberFormat="1" applyFont="1" applyBorder="1" applyAlignment="1">
      <alignment horizontal="center" vertical="center" wrapText="1"/>
    </xf>
    <xf numFmtId="44" fontId="5" fillId="0" borderId="123" xfId="0" applyNumberFormat="1" applyFont="1" applyBorder="1" applyAlignment="1">
      <alignment horizontal="center" vertical="center" wrapText="1"/>
    </xf>
    <xf numFmtId="0" fontId="20" fillId="20" borderId="96" xfId="0" applyFont="1" applyFill="1" applyBorder="1" applyAlignment="1">
      <alignment horizontal="center"/>
    </xf>
    <xf numFmtId="0" fontId="20" fillId="20" borderId="97" xfId="0" applyFont="1" applyFill="1" applyBorder="1" applyAlignment="1">
      <alignment horizontal="center"/>
    </xf>
    <xf numFmtId="0" fontId="5" fillId="21" borderId="115" xfId="0" applyFont="1" applyFill="1" applyBorder="1" applyAlignment="1">
      <alignment horizontal="center" vertical="center" wrapText="1"/>
    </xf>
    <xf numFmtId="16" fontId="5" fillId="0" borderId="62" xfId="0" quotePrefix="1" applyNumberFormat="1" applyFont="1" applyBorder="1" applyAlignment="1">
      <alignment horizontal="center" vertical="center" wrapText="1"/>
    </xf>
    <xf numFmtId="44" fontId="5" fillId="2" borderId="11" xfId="0" applyNumberFormat="1" applyFont="1" applyFill="1" applyBorder="1" applyAlignment="1">
      <alignment horizontal="center" vertical="center" wrapText="1"/>
    </xf>
    <xf numFmtId="44" fontId="5" fillId="2" borderId="66" xfId="0" applyNumberFormat="1" applyFont="1" applyFill="1" applyBorder="1" applyAlignment="1">
      <alignment horizontal="center" vertical="center" wrapText="1"/>
    </xf>
    <xf numFmtId="44" fontId="5" fillId="2" borderId="18" xfId="0" applyNumberFormat="1" applyFont="1" applyFill="1" applyBorder="1" applyAlignment="1">
      <alignment horizontal="center" vertical="center" wrapText="1"/>
    </xf>
    <xf numFmtId="44" fontId="5" fillId="16" borderId="49" xfId="1" applyNumberFormat="1" applyFont="1" applyFill="1" applyBorder="1" applyAlignment="1">
      <alignment horizontal="center" vertical="center" wrapText="1"/>
    </xf>
    <xf numFmtId="44" fontId="5" fillId="16" borderId="30" xfId="1" applyNumberFormat="1" applyFont="1" applyFill="1" applyBorder="1" applyAlignment="1">
      <alignment horizontal="center" vertical="center" wrapText="1"/>
    </xf>
    <xf numFmtId="44" fontId="5" fillId="16" borderId="105" xfId="1" applyNumberFormat="1" applyFont="1" applyFill="1" applyBorder="1" applyAlignment="1">
      <alignment horizontal="center" vertical="center" wrapText="1"/>
    </xf>
    <xf numFmtId="44" fontId="5" fillId="0" borderId="27" xfId="0" applyNumberFormat="1" applyFont="1" applyBorder="1" applyAlignment="1">
      <alignment horizontal="center" vertical="center" wrapText="1"/>
    </xf>
    <xf numFmtId="44" fontId="5" fillId="0" borderId="32" xfId="0" applyNumberFormat="1" applyFont="1" applyBorder="1" applyAlignment="1">
      <alignment horizontal="center" vertical="center" wrapText="1"/>
    </xf>
    <xf numFmtId="44" fontId="5" fillId="0" borderId="43" xfId="0" applyNumberFormat="1" applyFont="1" applyBorder="1" applyAlignment="1">
      <alignment horizontal="center" vertical="center" wrapText="1"/>
    </xf>
    <xf numFmtId="17" fontId="20" fillId="20" borderId="59" xfId="0" quotePrefix="1" applyNumberFormat="1" applyFont="1" applyFill="1" applyBorder="1" applyAlignment="1">
      <alignment horizontal="center"/>
    </xf>
    <xf numFmtId="0" fontId="20" fillId="20" borderId="59" xfId="0" applyFont="1" applyFill="1" applyBorder="1" applyAlignment="1">
      <alignment horizontal="center"/>
    </xf>
    <xf numFmtId="0" fontId="20" fillId="20" borderId="1" xfId="0" applyFont="1" applyFill="1" applyBorder="1" applyAlignment="1">
      <alignment horizontal="center"/>
    </xf>
    <xf numFmtId="17" fontId="20" fillId="20" borderId="59" xfId="0" applyNumberFormat="1" applyFont="1" applyFill="1" applyBorder="1" applyAlignment="1">
      <alignment horizontal="center"/>
    </xf>
    <xf numFmtId="17" fontId="20" fillId="20" borderId="60" xfId="0" applyNumberFormat="1" applyFont="1" applyFill="1" applyBorder="1" applyAlignment="1">
      <alignment horizontal="center"/>
    </xf>
    <xf numFmtId="17" fontId="20" fillId="20" borderId="1" xfId="0" applyNumberFormat="1" applyFont="1" applyFill="1" applyBorder="1" applyAlignment="1">
      <alignment horizontal="center"/>
    </xf>
    <xf numFmtId="17" fontId="20" fillId="20" borderId="61" xfId="0" applyNumberFormat="1" applyFont="1" applyFill="1" applyBorder="1" applyAlignment="1">
      <alignment horizontal="center"/>
    </xf>
    <xf numFmtId="44" fontId="9" fillId="3" borderId="27" xfId="0" quotePrefix="1" applyNumberFormat="1" applyFont="1" applyFill="1" applyBorder="1" applyAlignment="1">
      <alignment horizontal="center"/>
    </xf>
    <xf numFmtId="44" fontId="9" fillId="3" borderId="35" xfId="0" applyNumberFormat="1" applyFont="1" applyFill="1" applyBorder="1" applyAlignment="1">
      <alignment horizontal="center"/>
    </xf>
    <xf numFmtId="44" fontId="9" fillId="3" borderId="49" xfId="0" applyNumberFormat="1" applyFont="1" applyFill="1" applyBorder="1" applyAlignment="1">
      <alignment horizontal="center"/>
    </xf>
    <xf numFmtId="44" fontId="9" fillId="3" borderId="51" xfId="0" applyNumberFormat="1" applyFont="1" applyFill="1" applyBorder="1" applyAlignment="1">
      <alignment horizontal="center"/>
    </xf>
    <xf numFmtId="44" fontId="9" fillId="2" borderId="27" xfId="0" quotePrefix="1" applyNumberFormat="1" applyFont="1" applyFill="1" applyBorder="1" applyAlignment="1">
      <alignment horizontal="center"/>
    </xf>
    <xf numFmtId="44" fontId="9" fillId="2" borderId="35" xfId="0" applyNumberFormat="1" applyFont="1" applyFill="1" applyBorder="1" applyAlignment="1">
      <alignment horizontal="center"/>
    </xf>
    <xf numFmtId="44" fontId="9" fillId="2" borderId="49" xfId="0" applyNumberFormat="1" applyFont="1" applyFill="1" applyBorder="1" applyAlignment="1">
      <alignment horizontal="center"/>
    </xf>
    <xf numFmtId="44" fontId="9" fillId="2" borderId="51" xfId="0" applyNumberFormat="1" applyFont="1" applyFill="1" applyBorder="1" applyAlignment="1">
      <alignment horizontal="center"/>
    </xf>
    <xf numFmtId="44" fontId="9" fillId="5" borderId="2" xfId="0" applyNumberFormat="1" applyFont="1" applyFill="1" applyBorder="1" applyAlignment="1">
      <alignment horizontal="center" vertical="center" wrapText="1"/>
    </xf>
    <xf numFmtId="44" fontId="9" fillId="5" borderId="3" xfId="0" applyNumberFormat="1" applyFont="1" applyFill="1" applyBorder="1" applyAlignment="1">
      <alignment horizontal="center" vertical="center" wrapText="1"/>
    </xf>
    <xf numFmtId="44" fontId="9" fillId="5" borderId="4" xfId="0" applyNumberFormat="1" applyFont="1" applyFill="1" applyBorder="1" applyAlignment="1">
      <alignment horizontal="center" vertical="center" wrapText="1"/>
    </xf>
    <xf numFmtId="44" fontId="9" fillId="3" borderId="50" xfId="0" quotePrefix="1" applyNumberFormat="1" applyFont="1" applyFill="1" applyBorder="1" applyAlignment="1">
      <alignment horizontal="center"/>
    </xf>
    <xf numFmtId="0" fontId="5" fillId="0" borderId="30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29" xfId="0" applyFont="1" applyBorder="1" applyAlignment="1">
      <alignment horizontal="center" vertical="top" wrapText="1"/>
    </xf>
    <xf numFmtId="49" fontId="8" fillId="0" borderId="0" xfId="0" applyNumberFormat="1" applyFont="1" applyAlignment="1">
      <alignment horizontal="center" wrapText="1"/>
    </xf>
    <xf numFmtId="49" fontId="7" fillId="0" borderId="0" xfId="0" applyNumberFormat="1" applyFont="1" applyAlignment="1">
      <alignment horizontal="center" wrapText="1"/>
    </xf>
    <xf numFmtId="0" fontId="16" fillId="0" borderId="30" xfId="0" applyFont="1" applyBorder="1" applyAlignment="1">
      <alignment horizontal="center" wrapText="1"/>
    </xf>
    <xf numFmtId="0" fontId="16" fillId="0" borderId="28" xfId="0" applyFont="1" applyBorder="1" applyAlignment="1">
      <alignment horizontal="center" wrapText="1"/>
    </xf>
    <xf numFmtId="0" fontId="16" fillId="0" borderId="29" xfId="0" applyFont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224116</xdr:colOff>
      <xdr:row>0</xdr:row>
      <xdr:rowOff>58270</xdr:rowOff>
    </xdr:from>
    <xdr:to>
      <xdr:col>0</xdr:col>
      <xdr:colOff>4476750</xdr:colOff>
      <xdr:row>4</xdr:row>
      <xdr:rowOff>56204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67A9AC-549B-4908-8A55-360FC91CB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6" y="58270"/>
          <a:ext cx="4252634" cy="750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2789704</xdr:colOff>
      <xdr:row>4</xdr:row>
      <xdr:rowOff>55084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23A90F-279D-4666-BDC7-852667F71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75529" cy="8170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57150</xdr:rowOff>
    </xdr:from>
    <xdr:to>
      <xdr:col>1</xdr:col>
      <xdr:colOff>52109</xdr:colOff>
      <xdr:row>4</xdr:row>
      <xdr:rowOff>83659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00C3E8-F1DA-4573-B30F-E15382B10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4252634" cy="750409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0</xdr:row>
      <xdr:rowOff>57150</xdr:rowOff>
    </xdr:from>
    <xdr:to>
      <xdr:col>1</xdr:col>
      <xdr:colOff>52109</xdr:colOff>
      <xdr:row>4</xdr:row>
      <xdr:rowOff>83659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E60116-4163-4E23-890F-E58CF01F7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4252634" cy="7504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119340</xdr:colOff>
      <xdr:row>0</xdr:row>
      <xdr:rowOff>58270</xdr:rowOff>
    </xdr:from>
    <xdr:to>
      <xdr:col>6</xdr:col>
      <xdr:colOff>137269</xdr:colOff>
      <xdr:row>4</xdr:row>
      <xdr:rowOff>94304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7E0C00-C31E-49F1-926C-68CFF4BE4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40" y="58270"/>
          <a:ext cx="3675529" cy="817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7778F-242B-4633-9C9D-2C9528B7B998}">
  <dimension ref="A2:BI57"/>
  <sheetViews>
    <sheetView tabSelected="1" zoomScale="110" zoomScaleNormal="110" zoomScaleSheetLayoutView="100" workbookViewId="0">
      <pane xSplit="1" topLeftCell="AR1" activePane="topRight" state="frozen"/>
      <selection pane="topRight" activeCell="A8" sqref="A8"/>
    </sheetView>
  </sheetViews>
  <sheetFormatPr defaultColWidth="50.33203125" defaultRowHeight="13.8" x14ac:dyDescent="0.25"/>
  <cols>
    <col min="1" max="1" width="68.5546875" style="1" customWidth="1"/>
    <col min="2" max="6" width="20.6640625" style="2" customWidth="1"/>
    <col min="7" max="8" width="17.6640625" style="1" customWidth="1"/>
    <col min="9" max="9" width="1.88671875" style="1" customWidth="1"/>
    <col min="10" max="10" width="17.6640625" style="1" hidden="1" customWidth="1"/>
    <col min="11" max="12" width="17.6640625" style="1" customWidth="1"/>
    <col min="13" max="13" width="1.88671875" style="1" bestFit="1" customWidth="1"/>
    <col min="14" max="14" width="17.6640625" style="1" hidden="1" customWidth="1"/>
    <col min="15" max="16" width="17.6640625" style="1" customWidth="1"/>
    <col min="17" max="17" width="1.88671875" style="1" customWidth="1"/>
    <col min="18" max="18" width="17.6640625" style="1" hidden="1" customWidth="1"/>
    <col min="19" max="20" width="17.6640625" style="1" customWidth="1"/>
    <col min="21" max="21" width="1.88671875" style="1" customWidth="1"/>
    <col min="22" max="22" width="17.6640625" style="1" hidden="1" customWidth="1"/>
    <col min="23" max="24" width="17.6640625" style="1" customWidth="1"/>
    <col min="25" max="25" width="1.88671875" style="3" customWidth="1"/>
    <col min="26" max="26" width="17.6640625" style="1" hidden="1" customWidth="1"/>
    <col min="27" max="28" width="17.6640625" style="1" customWidth="1"/>
    <col min="29" max="29" width="1.88671875" style="3" customWidth="1"/>
    <col min="30" max="30" width="17.6640625" style="1" hidden="1" customWidth="1"/>
    <col min="31" max="32" width="17.6640625" style="1" customWidth="1"/>
    <col min="33" max="33" width="1.88671875" style="3" customWidth="1"/>
    <col min="34" max="34" width="17.6640625" style="1" hidden="1" customWidth="1"/>
    <col min="35" max="36" width="17.6640625" style="1" customWidth="1"/>
    <col min="37" max="37" width="1.88671875" style="3" customWidth="1"/>
    <col min="38" max="38" width="17.6640625" style="1" hidden="1" customWidth="1"/>
    <col min="39" max="40" width="17.6640625" style="1" customWidth="1"/>
    <col min="41" max="41" width="1.88671875" style="3" customWidth="1"/>
    <col min="42" max="42" width="17.6640625" style="1" hidden="1" customWidth="1"/>
    <col min="43" max="44" width="17.6640625" style="1" customWidth="1"/>
    <col min="45" max="45" width="1.88671875" style="1" customWidth="1"/>
    <col min="46" max="46" width="17.6640625" style="1" hidden="1" customWidth="1"/>
    <col min="47" max="48" width="17.6640625" style="1" customWidth="1"/>
    <col min="49" max="49" width="1.88671875" style="1" customWidth="1"/>
    <col min="50" max="50" width="17.6640625" style="1" hidden="1" customWidth="1"/>
    <col min="51" max="51" width="17.6640625" style="1" customWidth="1"/>
    <col min="52" max="52" width="19.33203125" style="1" customWidth="1"/>
    <col min="53" max="53" width="1.88671875" style="1" customWidth="1"/>
    <col min="54" max="56" width="17.6640625" style="1" hidden="1" customWidth="1"/>
    <col min="57" max="58" width="19.5546875" style="2" bestFit="1" customWidth="1"/>
    <col min="59" max="59" width="18.33203125" style="2" hidden="1" customWidth="1"/>
    <col min="60" max="60" width="18.6640625" style="2" customWidth="1"/>
    <col min="61" max="61" width="17.6640625" style="2" customWidth="1"/>
    <col min="62" max="16384" width="50.33203125" style="1"/>
  </cols>
  <sheetData>
    <row r="2" spans="1:61" ht="15" x14ac:dyDescent="0.25">
      <c r="A2" s="4"/>
      <c r="B2" s="5"/>
      <c r="C2" s="5"/>
      <c r="D2" s="5"/>
      <c r="E2" s="5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6"/>
      <c r="Z2" s="4"/>
      <c r="AA2" s="4"/>
      <c r="AB2" s="4"/>
      <c r="AC2" s="6"/>
      <c r="AD2" s="4"/>
      <c r="AE2" s="4"/>
      <c r="AF2" s="4"/>
      <c r="AG2" s="6"/>
      <c r="AH2" s="4"/>
      <c r="AI2" s="4"/>
      <c r="AJ2" s="4"/>
      <c r="AK2" s="6"/>
      <c r="AL2" s="4"/>
      <c r="AM2" s="4"/>
      <c r="AN2" s="4"/>
      <c r="AO2" s="6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5"/>
      <c r="BF2" s="5"/>
      <c r="BG2" s="5"/>
    </row>
    <row r="3" spans="1:61" ht="15.6" x14ac:dyDescent="0.3">
      <c r="A3" s="7"/>
      <c r="B3" s="8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157"/>
      <c r="Z3" s="7"/>
      <c r="AA3" s="7"/>
      <c r="AB3" s="7"/>
      <c r="AC3" s="157"/>
      <c r="AD3" s="7"/>
      <c r="AE3" s="7"/>
      <c r="AF3" s="7"/>
      <c r="AG3" s="157"/>
      <c r="AH3" s="7"/>
      <c r="AI3" s="7"/>
      <c r="AJ3" s="7"/>
      <c r="AK3" s="157"/>
      <c r="AL3" s="7"/>
      <c r="AM3" s="7"/>
      <c r="AN3" s="7"/>
      <c r="AO3" s="15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9"/>
      <c r="BF3" s="8"/>
      <c r="BG3" s="8"/>
    </row>
    <row r="4" spans="1:61" x14ac:dyDescent="0.25">
      <c r="BE4" s="10"/>
    </row>
    <row r="5" spans="1:61" x14ac:dyDescent="0.25">
      <c r="K5" s="11"/>
      <c r="N5" s="11"/>
      <c r="AN5" s="12"/>
      <c r="BE5" s="13"/>
    </row>
    <row r="6" spans="1:61" ht="15.6" x14ac:dyDescent="0.3">
      <c r="A6" s="156" t="s">
        <v>0</v>
      </c>
      <c r="E6" s="13"/>
      <c r="K6" s="14"/>
      <c r="N6" s="11"/>
      <c r="AB6" s="14"/>
      <c r="AD6" s="12"/>
      <c r="BE6" s="13"/>
    </row>
    <row r="7" spans="1:61" ht="15.6" x14ac:dyDescent="0.3">
      <c r="A7" s="157" t="s">
        <v>142</v>
      </c>
      <c r="D7" s="10"/>
      <c r="E7" s="13"/>
      <c r="F7" s="10"/>
    </row>
    <row r="8" spans="1:61" x14ac:dyDescent="0.25">
      <c r="A8" s="330" t="s">
        <v>205</v>
      </c>
      <c r="D8" s="10"/>
      <c r="E8" s="13"/>
    </row>
    <row r="9" spans="1:61" ht="14.4" thickBot="1" x14ac:dyDescent="0.3">
      <c r="D9" s="10"/>
    </row>
    <row r="10" spans="1:61" s="17" customFormat="1" ht="15.75" customHeight="1" thickBot="1" x14ac:dyDescent="0.35">
      <c r="A10" s="15"/>
      <c r="B10" s="389" t="s">
        <v>1</v>
      </c>
      <c r="C10" s="390"/>
      <c r="D10" s="390"/>
      <c r="E10" s="390"/>
      <c r="F10" s="391"/>
      <c r="G10" s="386" t="s">
        <v>143</v>
      </c>
      <c r="H10" s="392"/>
      <c r="I10" s="392"/>
      <c r="J10" s="392"/>
      <c r="K10" s="383" t="s">
        <v>144</v>
      </c>
      <c r="L10" s="393"/>
      <c r="M10" s="393"/>
      <c r="N10" s="394"/>
      <c r="O10" s="386" t="s">
        <v>145</v>
      </c>
      <c r="P10" s="392"/>
      <c r="Q10" s="392"/>
      <c r="R10" s="395"/>
      <c r="S10" s="383" t="s">
        <v>146</v>
      </c>
      <c r="T10" s="384"/>
      <c r="U10" s="384"/>
      <c r="V10" s="385"/>
      <c r="W10" s="386" t="s">
        <v>147</v>
      </c>
      <c r="X10" s="387"/>
      <c r="Y10" s="387"/>
      <c r="Z10" s="388"/>
      <c r="AA10" s="383" t="s">
        <v>148</v>
      </c>
      <c r="AB10" s="384"/>
      <c r="AC10" s="384"/>
      <c r="AD10" s="385"/>
      <c r="AE10" s="386" t="s">
        <v>149</v>
      </c>
      <c r="AF10" s="387"/>
      <c r="AG10" s="387"/>
      <c r="AH10" s="388"/>
      <c r="AI10" s="383" t="s">
        <v>150</v>
      </c>
      <c r="AJ10" s="393"/>
      <c r="AK10" s="393"/>
      <c r="AL10" s="394"/>
      <c r="AM10" s="386" t="s">
        <v>151</v>
      </c>
      <c r="AN10" s="392"/>
      <c r="AO10" s="392"/>
      <c r="AP10" s="395"/>
      <c r="AQ10" s="383" t="s">
        <v>152</v>
      </c>
      <c r="AR10" s="393"/>
      <c r="AS10" s="393"/>
      <c r="AT10" s="394"/>
      <c r="AU10" s="386" t="s">
        <v>153</v>
      </c>
      <c r="AV10" s="387"/>
      <c r="AW10" s="387"/>
      <c r="AX10" s="388"/>
      <c r="AY10" s="383" t="s">
        <v>154</v>
      </c>
      <c r="AZ10" s="384"/>
      <c r="BA10" s="384"/>
      <c r="BB10" s="385"/>
      <c r="BC10" s="396" t="s">
        <v>155</v>
      </c>
      <c r="BD10" s="395"/>
      <c r="BE10" s="397" t="s">
        <v>2</v>
      </c>
      <c r="BF10" s="384"/>
      <c r="BG10" s="385"/>
      <c r="BH10" s="16"/>
      <c r="BI10" s="16"/>
    </row>
    <row r="11" spans="1:61" ht="15" customHeight="1" x14ac:dyDescent="0.25">
      <c r="A11" s="381" t="s">
        <v>171</v>
      </c>
      <c r="B11" s="160">
        <f>SUM(B14:B21)</f>
        <v>0</v>
      </c>
      <c r="C11" s="161">
        <f>SUM(C14:C21)</f>
        <v>0</v>
      </c>
      <c r="D11" s="160">
        <f>SUM(D14:D21)</f>
        <v>0</v>
      </c>
      <c r="E11" s="160">
        <f>SUM(E14:E21)</f>
        <v>43851949.079999998</v>
      </c>
      <c r="F11" s="160">
        <f>SUM(F14:F21)</f>
        <v>0</v>
      </c>
      <c r="G11" s="371" t="s">
        <v>8</v>
      </c>
      <c r="H11" s="379" t="s">
        <v>9</v>
      </c>
      <c r="I11" s="18"/>
      <c r="J11" s="375" t="s">
        <v>10</v>
      </c>
      <c r="K11" s="371" t="s">
        <v>8</v>
      </c>
      <c r="L11" s="379" t="s">
        <v>9</v>
      </c>
      <c r="M11" s="18"/>
      <c r="N11" s="375" t="s">
        <v>10</v>
      </c>
      <c r="O11" s="371" t="s">
        <v>8</v>
      </c>
      <c r="P11" s="379" t="s">
        <v>9</v>
      </c>
      <c r="Q11" s="18"/>
      <c r="R11" s="375" t="s">
        <v>10</v>
      </c>
      <c r="S11" s="371" t="s">
        <v>8</v>
      </c>
      <c r="T11" s="379" t="s">
        <v>9</v>
      </c>
      <c r="U11" s="18"/>
      <c r="V11" s="375" t="s">
        <v>10</v>
      </c>
      <c r="W11" s="371" t="s">
        <v>8</v>
      </c>
      <c r="X11" s="379" t="s">
        <v>9</v>
      </c>
      <c r="Y11" s="18"/>
      <c r="Z11" s="375" t="s">
        <v>10</v>
      </c>
      <c r="AA11" s="371" t="s">
        <v>8</v>
      </c>
      <c r="AB11" s="379" t="s">
        <v>9</v>
      </c>
      <c r="AC11" s="18"/>
      <c r="AD11" s="375" t="s">
        <v>10</v>
      </c>
      <c r="AE11" s="371" t="s">
        <v>8</v>
      </c>
      <c r="AF11" s="379" t="s">
        <v>9</v>
      </c>
      <c r="AG11" s="18"/>
      <c r="AH11" s="375" t="s">
        <v>10</v>
      </c>
      <c r="AI11" s="371" t="s">
        <v>8</v>
      </c>
      <c r="AJ11" s="379" t="s">
        <v>9</v>
      </c>
      <c r="AK11" s="18"/>
      <c r="AL11" s="375" t="s">
        <v>10</v>
      </c>
      <c r="AM11" s="371" t="s">
        <v>8</v>
      </c>
      <c r="AN11" s="379" t="s">
        <v>9</v>
      </c>
      <c r="AO11" s="18"/>
      <c r="AP11" s="375" t="s">
        <v>10</v>
      </c>
      <c r="AQ11" s="371" t="s">
        <v>8</v>
      </c>
      <c r="AR11" s="379" t="s">
        <v>9</v>
      </c>
      <c r="AS11" s="18"/>
      <c r="AT11" s="375" t="s">
        <v>10</v>
      </c>
      <c r="AU11" s="371" t="s">
        <v>8</v>
      </c>
      <c r="AV11" s="379" t="s">
        <v>9</v>
      </c>
      <c r="AW11" s="18"/>
      <c r="AX11" s="375" t="s">
        <v>10</v>
      </c>
      <c r="AY11" s="371" t="s">
        <v>8</v>
      </c>
      <c r="AZ11" s="379" t="s">
        <v>9</v>
      </c>
      <c r="BA11" s="18"/>
      <c r="BB11" s="375" t="s">
        <v>10</v>
      </c>
      <c r="BC11" s="367" t="s">
        <v>11</v>
      </c>
      <c r="BD11" s="369" t="s">
        <v>12</v>
      </c>
      <c r="BE11" s="371" t="s">
        <v>13</v>
      </c>
      <c r="BF11" s="373" t="s">
        <v>14</v>
      </c>
      <c r="BG11" s="375" t="s">
        <v>15</v>
      </c>
      <c r="BH11" s="377" t="s">
        <v>16</v>
      </c>
      <c r="BI11" s="362" t="s">
        <v>17</v>
      </c>
    </row>
    <row r="12" spans="1:61" ht="78" customHeight="1" thickBot="1" x14ac:dyDescent="0.3">
      <c r="A12" s="382"/>
      <c r="B12" s="155" t="s">
        <v>3</v>
      </c>
      <c r="C12" s="162" t="s">
        <v>4</v>
      </c>
      <c r="D12" s="155" t="s">
        <v>5</v>
      </c>
      <c r="E12" s="155" t="s">
        <v>6</v>
      </c>
      <c r="F12" s="155" t="s">
        <v>7</v>
      </c>
      <c r="G12" s="372"/>
      <c r="H12" s="380"/>
      <c r="I12" s="19"/>
      <c r="J12" s="376"/>
      <c r="K12" s="372"/>
      <c r="L12" s="380"/>
      <c r="M12" s="19"/>
      <c r="N12" s="376"/>
      <c r="O12" s="372"/>
      <c r="P12" s="380"/>
      <c r="Q12" s="19"/>
      <c r="R12" s="376"/>
      <c r="S12" s="372"/>
      <c r="T12" s="380"/>
      <c r="U12" s="19"/>
      <c r="V12" s="376"/>
      <c r="W12" s="372"/>
      <c r="X12" s="380"/>
      <c r="Y12" s="19"/>
      <c r="Z12" s="376"/>
      <c r="AA12" s="372"/>
      <c r="AB12" s="380"/>
      <c r="AC12" s="19"/>
      <c r="AD12" s="376"/>
      <c r="AE12" s="372"/>
      <c r="AF12" s="380"/>
      <c r="AG12" s="19"/>
      <c r="AH12" s="376"/>
      <c r="AI12" s="372"/>
      <c r="AJ12" s="380"/>
      <c r="AK12" s="19"/>
      <c r="AL12" s="376"/>
      <c r="AM12" s="372"/>
      <c r="AN12" s="380"/>
      <c r="AO12" s="19"/>
      <c r="AP12" s="376"/>
      <c r="AQ12" s="372"/>
      <c r="AR12" s="380"/>
      <c r="AS12" s="19"/>
      <c r="AT12" s="376"/>
      <c r="AU12" s="372"/>
      <c r="AV12" s="380"/>
      <c r="AW12" s="19"/>
      <c r="AX12" s="376"/>
      <c r="AY12" s="372"/>
      <c r="AZ12" s="380"/>
      <c r="BA12" s="19"/>
      <c r="BB12" s="376"/>
      <c r="BC12" s="368"/>
      <c r="BD12" s="370"/>
      <c r="BE12" s="372"/>
      <c r="BF12" s="374"/>
      <c r="BG12" s="376"/>
      <c r="BH12" s="378"/>
      <c r="BI12" s="363"/>
    </row>
    <row r="13" spans="1:61" s="11" customFormat="1" ht="14.4" thickBot="1" x14ac:dyDescent="0.3">
      <c r="A13" s="20" t="s">
        <v>18</v>
      </c>
      <c r="B13" s="21">
        <v>44440408</v>
      </c>
      <c r="C13" s="22">
        <v>3420777</v>
      </c>
      <c r="D13" s="22">
        <f>B13-C13</f>
        <v>41019631</v>
      </c>
      <c r="E13" s="22">
        <f>SUM(E14:E21)</f>
        <v>43851949.079999998</v>
      </c>
      <c r="F13" s="22">
        <f>C13-BF13</f>
        <v>-2069206.8500000006</v>
      </c>
      <c r="G13" s="23">
        <f>SUM(G14:G21)</f>
        <v>1318418.8641666665</v>
      </c>
      <c r="H13" s="24">
        <f>SUM(H14:H21)</f>
        <v>1183502.4400000002</v>
      </c>
      <c r="I13" s="25"/>
      <c r="J13" s="26">
        <f>SUM(J14:J21)</f>
        <v>429853.44</v>
      </c>
      <c r="K13" s="23">
        <f>SUM(K14:K21)</f>
        <v>4873634.4291666662</v>
      </c>
      <c r="L13" s="24">
        <f>SUM(L14:L21)</f>
        <v>4306481.41</v>
      </c>
      <c r="M13" s="25"/>
      <c r="N13" s="26">
        <f>SUM(N14:N21)</f>
        <v>851326.02</v>
      </c>
      <c r="O13" s="23">
        <f>SUM(O14:O21)</f>
        <v>887276.86416666664</v>
      </c>
      <c r="P13" s="24">
        <f>SUM(P14:P21)</f>
        <v>0</v>
      </c>
      <c r="Q13" s="25"/>
      <c r="R13" s="26">
        <f>SUM(R14:R21)</f>
        <v>0</v>
      </c>
      <c r="S13" s="23">
        <f>SUM(S14:S21)</f>
        <v>4275340.7166666668</v>
      </c>
      <c r="T13" s="24">
        <f>SUM(T14:T21)</f>
        <v>0</v>
      </c>
      <c r="U13" s="25"/>
      <c r="V13" s="26">
        <f>SUM(V14:V21)</f>
        <v>0</v>
      </c>
      <c r="W13" s="23">
        <f>SUM(W14:W21)</f>
        <v>4332348.6116666663</v>
      </c>
      <c r="X13" s="24">
        <f>SUM(X14:X21)</f>
        <v>0</v>
      </c>
      <c r="Y13" s="25"/>
      <c r="Z13" s="26">
        <f>SUM(Z14:Z21)</f>
        <v>0</v>
      </c>
      <c r="AA13" s="23">
        <f>SUM(AA14:AA21)</f>
        <v>3180206.8641666672</v>
      </c>
      <c r="AB13" s="24">
        <f>SUM(AB14:AB21)</f>
        <v>0</v>
      </c>
      <c r="AC13" s="25"/>
      <c r="AD13" s="26">
        <f>SUM(AD14:AD21)</f>
        <v>0</v>
      </c>
      <c r="AE13" s="23">
        <f>SUM(AE14:AE21)</f>
        <v>1446220.7166666666</v>
      </c>
      <c r="AF13" s="24">
        <f>SUM(AF14:AF21)</f>
        <v>0</v>
      </c>
      <c r="AG13" s="25"/>
      <c r="AH13" s="26">
        <f>SUM(AH14:AH21)</f>
        <v>0</v>
      </c>
      <c r="AI13" s="23">
        <f>SUM(AI14:AI21)</f>
        <v>4466788.6116666663</v>
      </c>
      <c r="AJ13" s="24">
        <f>SUM(AJ14:AJ21)</f>
        <v>0</v>
      </c>
      <c r="AK13" s="25"/>
      <c r="AL13" s="26">
        <f>SUM(AL14:AL21)</f>
        <v>0</v>
      </c>
      <c r="AM13" s="23">
        <f>SUM(AM14:AM21)</f>
        <v>8004226.8641666668</v>
      </c>
      <c r="AN13" s="24">
        <f>SUM(AN14:AN21)</f>
        <v>0</v>
      </c>
      <c r="AO13" s="25"/>
      <c r="AP13" s="26">
        <f>SUM(AP14:AP21)</f>
        <v>0</v>
      </c>
      <c r="AQ13" s="23">
        <f>SUM(AQ14:AQ21)</f>
        <v>4384496.8641666677</v>
      </c>
      <c r="AR13" s="24">
        <f>SUM(AR14:AR21)</f>
        <v>0</v>
      </c>
      <c r="AS13" s="25"/>
      <c r="AT13" s="26">
        <f>SUM(AT14:AT21)</f>
        <v>0</v>
      </c>
      <c r="AU13" s="23">
        <f>SUM(AU14:AU21)</f>
        <v>5342620.4641666664</v>
      </c>
      <c r="AV13" s="24">
        <f>SUM(AV14:AV21)</f>
        <v>0</v>
      </c>
      <c r="AW13" s="25"/>
      <c r="AX13" s="26">
        <f>SUM(AX14:AX21)</f>
        <v>0</v>
      </c>
      <c r="AY13" s="23">
        <f>SUM(AY14:AY21)</f>
        <v>1340369.2091666665</v>
      </c>
      <c r="AZ13" s="24">
        <f>SUM(AZ14:AZ21)</f>
        <v>0</v>
      </c>
      <c r="BA13" s="25"/>
      <c r="BB13" s="26">
        <f>SUM(BB14:BB21)</f>
        <v>0</v>
      </c>
      <c r="BC13" s="310">
        <f t="shared" ref="BC13:BD13" si="0">SUM(BC14:BC21)</f>
        <v>0</v>
      </c>
      <c r="BD13" s="27">
        <f t="shared" si="0"/>
        <v>0</v>
      </c>
      <c r="BE13" s="28">
        <f>SUM(BE14:BE21)</f>
        <v>6192053.2933333339</v>
      </c>
      <c r="BF13" s="323">
        <f t="shared" ref="BF13:BH13" si="1">SUM(BF14:BF21)</f>
        <v>5489983.8500000006</v>
      </c>
      <c r="BG13" s="29">
        <f t="shared" si="1"/>
        <v>1281179.46</v>
      </c>
      <c r="BH13" s="30">
        <f t="shared" si="1"/>
        <v>38361965.230000004</v>
      </c>
      <c r="BI13" s="311">
        <f t="shared" ref="BI13:BI30" si="2">BH13/E13</f>
        <v>0.87480638910748287</v>
      </c>
    </row>
    <row r="14" spans="1:61" s="11" customFormat="1" ht="16.2" x14ac:dyDescent="0.25">
      <c r="A14" s="31" t="s">
        <v>96</v>
      </c>
      <c r="B14" s="163"/>
      <c r="C14" s="163"/>
      <c r="D14" s="163"/>
      <c r="E14" s="165">
        <v>29745300</v>
      </c>
      <c r="F14" s="163"/>
      <c r="G14" s="37">
        <v>0</v>
      </c>
      <c r="H14" s="312">
        <v>0</v>
      </c>
      <c r="I14" s="34"/>
      <c r="J14" s="35">
        <v>0</v>
      </c>
      <c r="K14" s="37">
        <v>3415500</v>
      </c>
      <c r="L14" s="312">
        <v>3415500</v>
      </c>
      <c r="M14" s="34"/>
      <c r="N14" s="35">
        <v>0</v>
      </c>
      <c r="O14" s="37">
        <v>0</v>
      </c>
      <c r="P14" s="312">
        <v>0</v>
      </c>
      <c r="Q14" s="34"/>
      <c r="R14" s="35">
        <v>0</v>
      </c>
      <c r="S14" s="37">
        <v>2948400</v>
      </c>
      <c r="T14" s="312">
        <v>0</v>
      </c>
      <c r="U14" s="34"/>
      <c r="V14" s="35">
        <v>0</v>
      </c>
      <c r="W14" s="37">
        <v>3415500</v>
      </c>
      <c r="X14" s="312">
        <v>0</v>
      </c>
      <c r="Y14" s="34"/>
      <c r="Z14" s="35">
        <v>0</v>
      </c>
      <c r="AA14" s="37">
        <v>2310500</v>
      </c>
      <c r="AB14" s="312">
        <v>0</v>
      </c>
      <c r="AC14" s="34"/>
      <c r="AD14" s="35">
        <v>0</v>
      </c>
      <c r="AE14" s="37">
        <v>0</v>
      </c>
      <c r="AF14" s="312">
        <v>0</v>
      </c>
      <c r="AG14" s="34"/>
      <c r="AH14" s="35">
        <v>0</v>
      </c>
      <c r="AI14" s="37">
        <v>3415500</v>
      </c>
      <c r="AJ14" s="312">
        <v>0</v>
      </c>
      <c r="AK14" s="34"/>
      <c r="AL14" s="35">
        <v>0</v>
      </c>
      <c r="AM14" s="37">
        <v>7024400</v>
      </c>
      <c r="AN14" s="312">
        <v>0</v>
      </c>
      <c r="AO14" s="34"/>
      <c r="AP14" s="35">
        <v>0</v>
      </c>
      <c r="AQ14" s="37">
        <v>3250000</v>
      </c>
      <c r="AR14" s="312">
        <v>0</v>
      </c>
      <c r="AS14" s="34"/>
      <c r="AT14" s="35">
        <v>0</v>
      </c>
      <c r="AU14" s="37">
        <v>3965500</v>
      </c>
      <c r="AV14" s="312">
        <v>0</v>
      </c>
      <c r="AW14" s="34"/>
      <c r="AX14" s="35">
        <v>0</v>
      </c>
      <c r="AY14" s="37">
        <v>0</v>
      </c>
      <c r="AZ14" s="312">
        <v>0</v>
      </c>
      <c r="BA14" s="34"/>
      <c r="BB14" s="35">
        <v>0</v>
      </c>
      <c r="BC14" s="39">
        <v>0</v>
      </c>
      <c r="BD14" s="313">
        <v>0</v>
      </c>
      <c r="BE14" s="32">
        <f>G14+K14</f>
        <v>3415500</v>
      </c>
      <c r="BF14" s="338">
        <f>SUM(H14,L14,P14,T14,X14,AB14,AF14,AJ14,AN14,AR14,AV14,AZ14,BC14)</f>
        <v>3415500</v>
      </c>
      <c r="BG14" s="40">
        <f t="shared" ref="BG14:BG21" si="3">SUM(J14,N14,R14,V14,Z14,AD14,AH14,AL14,AP14,AT14,AX14,BB14,BD14)</f>
        <v>0</v>
      </c>
      <c r="BH14" s="41">
        <f>E14-BF14</f>
        <v>26329800</v>
      </c>
      <c r="BI14" s="314">
        <f t="shared" si="2"/>
        <v>0.88517513691238614</v>
      </c>
    </row>
    <row r="15" spans="1:61" s="11" customFormat="1" ht="15" customHeight="1" x14ac:dyDescent="0.25">
      <c r="A15" s="31" t="s">
        <v>95</v>
      </c>
      <c r="B15" s="164"/>
      <c r="C15" s="163"/>
      <c r="D15" s="163"/>
      <c r="E15" s="166">
        <v>415692</v>
      </c>
      <c r="F15" s="163"/>
      <c r="G15" s="37">
        <v>34641</v>
      </c>
      <c r="H15" s="33">
        <v>34641</v>
      </c>
      <c r="I15" s="34"/>
      <c r="J15" s="33">
        <v>34641</v>
      </c>
      <c r="K15" s="37">
        <v>34641</v>
      </c>
      <c r="L15" s="33">
        <v>34651</v>
      </c>
      <c r="M15" s="34"/>
      <c r="N15" s="33">
        <v>34641</v>
      </c>
      <c r="O15" s="37">
        <v>34641</v>
      </c>
      <c r="P15" s="33">
        <v>0</v>
      </c>
      <c r="Q15" s="34"/>
      <c r="R15" s="33">
        <v>0</v>
      </c>
      <c r="S15" s="37">
        <v>34641</v>
      </c>
      <c r="T15" s="33">
        <v>0</v>
      </c>
      <c r="U15" s="34"/>
      <c r="V15" s="33">
        <v>0</v>
      </c>
      <c r="W15" s="37">
        <v>34641</v>
      </c>
      <c r="X15" s="33">
        <v>0</v>
      </c>
      <c r="Y15" s="34"/>
      <c r="Z15" s="33">
        <v>0</v>
      </c>
      <c r="AA15" s="37">
        <v>34641</v>
      </c>
      <c r="AB15" s="33">
        <v>0</v>
      </c>
      <c r="AC15" s="34"/>
      <c r="AD15" s="33">
        <v>0</v>
      </c>
      <c r="AE15" s="37">
        <v>34641</v>
      </c>
      <c r="AF15" s="33">
        <v>0</v>
      </c>
      <c r="AG15" s="34"/>
      <c r="AH15" s="33">
        <v>0</v>
      </c>
      <c r="AI15" s="37">
        <v>34641</v>
      </c>
      <c r="AJ15" s="33">
        <v>0</v>
      </c>
      <c r="AK15" s="34"/>
      <c r="AL15" s="33">
        <v>0</v>
      </c>
      <c r="AM15" s="37">
        <v>34641</v>
      </c>
      <c r="AN15" s="33">
        <v>0</v>
      </c>
      <c r="AO15" s="34"/>
      <c r="AP15" s="33">
        <v>0</v>
      </c>
      <c r="AQ15" s="37">
        <v>34641</v>
      </c>
      <c r="AR15" s="33">
        <v>0</v>
      </c>
      <c r="AS15" s="34"/>
      <c r="AT15" s="33">
        <v>0</v>
      </c>
      <c r="AU15" s="37">
        <v>34641</v>
      </c>
      <c r="AV15" s="33">
        <v>0</v>
      </c>
      <c r="AW15" s="34"/>
      <c r="AX15" s="33">
        <v>0</v>
      </c>
      <c r="AY15" s="37">
        <v>34641</v>
      </c>
      <c r="AZ15" s="33">
        <v>0</v>
      </c>
      <c r="BA15" s="34"/>
      <c r="BB15" s="33">
        <v>0</v>
      </c>
      <c r="BC15" s="37">
        <v>0</v>
      </c>
      <c r="BD15" s="38">
        <v>0</v>
      </c>
      <c r="BE15" s="32">
        <f t="shared" ref="BE15:BE29" si="4">G15+K15</f>
        <v>69282</v>
      </c>
      <c r="BF15" s="325">
        <f t="shared" ref="BF15:BF21" si="5">SUM(H15,L15,P15,T15,X15,AB15,AF15,AJ15,AN15,AR15,AV15,AZ15,BC15)</f>
        <v>69292</v>
      </c>
      <c r="BG15" s="40">
        <f t="shared" si="3"/>
        <v>69282</v>
      </c>
      <c r="BH15" s="41">
        <f t="shared" ref="BH15:BH21" si="6">E15-BF15</f>
        <v>346400</v>
      </c>
      <c r="BI15" s="314">
        <f t="shared" si="2"/>
        <v>0.83330927706090085</v>
      </c>
    </row>
    <row r="16" spans="1:61" s="11" customFormat="1" ht="16.2" x14ac:dyDescent="0.25">
      <c r="A16" s="31" t="s">
        <v>166</v>
      </c>
      <c r="B16" s="163"/>
      <c r="C16" s="163"/>
      <c r="D16" s="163"/>
      <c r="E16" s="32">
        <v>8806126</v>
      </c>
      <c r="F16" s="163"/>
      <c r="G16" s="39">
        <v>1068287</v>
      </c>
      <c r="H16" s="33">
        <v>1034011</v>
      </c>
      <c r="I16" s="34"/>
      <c r="J16" s="35">
        <v>390692</v>
      </c>
      <c r="K16" s="39">
        <v>664400</v>
      </c>
      <c r="L16" s="33">
        <v>664400</v>
      </c>
      <c r="M16" s="34"/>
      <c r="N16" s="35">
        <v>643319</v>
      </c>
      <c r="O16" s="39">
        <v>664400</v>
      </c>
      <c r="P16" s="33">
        <v>0</v>
      </c>
      <c r="Q16" s="34"/>
      <c r="R16" s="35">
        <v>0</v>
      </c>
      <c r="S16" s="39">
        <v>805457</v>
      </c>
      <c r="T16" s="33">
        <v>0</v>
      </c>
      <c r="U16" s="34"/>
      <c r="V16" s="35">
        <v>0</v>
      </c>
      <c r="W16" s="39">
        <v>664400</v>
      </c>
      <c r="X16" s="33">
        <v>0</v>
      </c>
      <c r="Y16" s="34"/>
      <c r="Z16" s="35">
        <v>0</v>
      </c>
      <c r="AA16" s="39">
        <v>664400</v>
      </c>
      <c r="AB16" s="33">
        <v>0</v>
      </c>
      <c r="AC16" s="34"/>
      <c r="AD16" s="35">
        <v>0</v>
      </c>
      <c r="AE16" s="39">
        <v>805457</v>
      </c>
      <c r="AF16" s="33">
        <v>0</v>
      </c>
      <c r="AG16" s="34"/>
      <c r="AH16" s="35">
        <v>0</v>
      </c>
      <c r="AI16" s="39">
        <v>664400</v>
      </c>
      <c r="AJ16" s="33">
        <v>0</v>
      </c>
      <c r="AK16" s="34"/>
      <c r="AL16" s="35">
        <v>0</v>
      </c>
      <c r="AM16" s="39">
        <v>664400</v>
      </c>
      <c r="AN16" s="33">
        <v>0</v>
      </c>
      <c r="AO16" s="34"/>
      <c r="AP16" s="35">
        <v>0</v>
      </c>
      <c r="AQ16" s="39">
        <v>811725</v>
      </c>
      <c r="AR16" s="33">
        <v>0</v>
      </c>
      <c r="AS16" s="34"/>
      <c r="AT16" s="35">
        <v>0</v>
      </c>
      <c r="AU16" s="39">
        <v>664400</v>
      </c>
      <c r="AV16" s="33">
        <v>0</v>
      </c>
      <c r="AW16" s="34"/>
      <c r="AX16" s="35">
        <v>0</v>
      </c>
      <c r="AY16" s="39">
        <v>664400</v>
      </c>
      <c r="AZ16" s="33">
        <v>0</v>
      </c>
      <c r="BA16" s="34"/>
      <c r="BB16" s="35">
        <v>0</v>
      </c>
      <c r="BC16" s="37">
        <v>0</v>
      </c>
      <c r="BD16" s="38">
        <v>0</v>
      </c>
      <c r="BE16" s="32">
        <f t="shared" si="4"/>
        <v>1732687</v>
      </c>
      <c r="BF16" s="324">
        <f t="shared" si="5"/>
        <v>1698411</v>
      </c>
      <c r="BG16" s="40">
        <f t="shared" si="3"/>
        <v>1034011</v>
      </c>
      <c r="BH16" s="41">
        <f t="shared" si="6"/>
        <v>7107715</v>
      </c>
      <c r="BI16" s="314">
        <f t="shared" si="2"/>
        <v>0.80713301172388408</v>
      </c>
    </row>
    <row r="17" spans="1:61" s="11" customFormat="1" ht="16.2" x14ac:dyDescent="0.25">
      <c r="A17" s="31" t="s">
        <v>172</v>
      </c>
      <c r="B17" s="163"/>
      <c r="C17" s="163"/>
      <c r="D17" s="163"/>
      <c r="E17" s="32">
        <v>51862.39999999998</v>
      </c>
      <c r="F17" s="163"/>
      <c r="G17" s="39">
        <v>2405.2000000000003</v>
      </c>
      <c r="H17" s="33">
        <v>2384.34</v>
      </c>
      <c r="I17" s="34"/>
      <c r="J17" s="35">
        <v>2384.34</v>
      </c>
      <c r="K17" s="39">
        <v>2405.2000000000003</v>
      </c>
      <c r="L17" s="33">
        <v>0.1</v>
      </c>
      <c r="M17" s="34">
        <v>2</v>
      </c>
      <c r="N17" s="35">
        <v>0.1</v>
      </c>
      <c r="O17" s="39">
        <v>2405.2000000000003</v>
      </c>
      <c r="P17" s="33">
        <v>0</v>
      </c>
      <c r="Q17" s="34"/>
      <c r="R17" s="35">
        <v>0</v>
      </c>
      <c r="S17" s="39">
        <v>2405.2000000000003</v>
      </c>
      <c r="T17" s="33">
        <v>0</v>
      </c>
      <c r="U17" s="34"/>
      <c r="V17" s="35">
        <v>0</v>
      </c>
      <c r="W17" s="39">
        <v>7405.2000000000007</v>
      </c>
      <c r="X17" s="33">
        <v>0</v>
      </c>
      <c r="Y17" s="34"/>
      <c r="Z17" s="35">
        <v>0</v>
      </c>
      <c r="AA17" s="39">
        <v>20405.2</v>
      </c>
      <c r="AB17" s="33">
        <v>0</v>
      </c>
      <c r="AC17" s="34"/>
      <c r="AD17" s="35">
        <v>0</v>
      </c>
      <c r="AE17" s="39">
        <v>2405.2000000000003</v>
      </c>
      <c r="AF17" s="33">
        <v>0</v>
      </c>
      <c r="AG17" s="34"/>
      <c r="AH17" s="35">
        <v>0</v>
      </c>
      <c r="AI17" s="39">
        <v>2405.2000000000003</v>
      </c>
      <c r="AJ17" s="33">
        <v>0</v>
      </c>
      <c r="AK17" s="34"/>
      <c r="AL17" s="35">
        <v>0</v>
      </c>
      <c r="AM17" s="39">
        <v>2405.2000000000003</v>
      </c>
      <c r="AN17" s="33">
        <v>0</v>
      </c>
      <c r="AO17" s="34"/>
      <c r="AP17" s="35">
        <v>0</v>
      </c>
      <c r="AQ17" s="39">
        <v>2405.2000000000003</v>
      </c>
      <c r="AR17" s="33">
        <v>0</v>
      </c>
      <c r="AS17" s="34"/>
      <c r="AT17" s="35">
        <v>0</v>
      </c>
      <c r="AU17" s="39">
        <v>2405.2000000000003</v>
      </c>
      <c r="AV17" s="33">
        <v>0</v>
      </c>
      <c r="AW17" s="34"/>
      <c r="AX17" s="35">
        <v>0</v>
      </c>
      <c r="AY17" s="39">
        <v>2405.2000000000003</v>
      </c>
      <c r="AZ17" s="33">
        <v>0</v>
      </c>
      <c r="BA17" s="34"/>
      <c r="BB17" s="35">
        <v>0</v>
      </c>
      <c r="BC17" s="37">
        <v>0</v>
      </c>
      <c r="BD17" s="38">
        <v>0</v>
      </c>
      <c r="BE17" s="32">
        <f t="shared" si="4"/>
        <v>4810.4000000000005</v>
      </c>
      <c r="BF17" s="324">
        <f t="shared" si="5"/>
        <v>2384.44</v>
      </c>
      <c r="BG17" s="40">
        <f t="shared" si="3"/>
        <v>2384.44</v>
      </c>
      <c r="BH17" s="41">
        <f t="shared" si="6"/>
        <v>49477.959999999977</v>
      </c>
      <c r="BI17" s="314">
        <f t="shared" si="2"/>
        <v>0.95402372431665328</v>
      </c>
    </row>
    <row r="18" spans="1:61" s="11" customFormat="1" ht="15" customHeight="1" x14ac:dyDescent="0.25">
      <c r="A18" s="31" t="s">
        <v>19</v>
      </c>
      <c r="B18" s="164"/>
      <c r="C18" s="163"/>
      <c r="D18" s="164"/>
      <c r="E18" s="32">
        <v>2252248.6799999997</v>
      </c>
      <c r="F18" s="163"/>
      <c r="G18" s="37">
        <v>9749.8308333333334</v>
      </c>
      <c r="H18" s="33">
        <v>0</v>
      </c>
      <c r="I18" s="34">
        <v>2</v>
      </c>
      <c r="J18" s="35">
        <v>0</v>
      </c>
      <c r="K18" s="37">
        <v>597217.39583333337</v>
      </c>
      <c r="L18" s="33">
        <v>37782.980000000003</v>
      </c>
      <c r="M18" s="34">
        <v>2</v>
      </c>
      <c r="N18" s="35">
        <v>0</v>
      </c>
      <c r="O18" s="37">
        <v>9749.8308333333334</v>
      </c>
      <c r="P18" s="33">
        <v>0</v>
      </c>
      <c r="Q18" s="34"/>
      <c r="R18" s="35">
        <v>0</v>
      </c>
      <c r="S18" s="37">
        <v>331661.68333333329</v>
      </c>
      <c r="T18" s="33">
        <v>0</v>
      </c>
      <c r="U18" s="34"/>
      <c r="V18" s="35">
        <v>0</v>
      </c>
      <c r="W18" s="37">
        <v>77811.578333333338</v>
      </c>
      <c r="X18" s="33">
        <v>0</v>
      </c>
      <c r="Y18" s="34"/>
      <c r="Z18" s="35">
        <v>0</v>
      </c>
      <c r="AA18" s="37">
        <v>9749.8308333333334</v>
      </c>
      <c r="AB18" s="33">
        <v>0</v>
      </c>
      <c r="AC18" s="34"/>
      <c r="AD18" s="35">
        <v>0</v>
      </c>
      <c r="AE18" s="37">
        <v>331661.68333333329</v>
      </c>
      <c r="AF18" s="33">
        <v>0</v>
      </c>
      <c r="AG18" s="34"/>
      <c r="AH18" s="35">
        <v>0</v>
      </c>
      <c r="AI18" s="37">
        <v>77811.578333333338</v>
      </c>
      <c r="AJ18" s="33">
        <v>0</v>
      </c>
      <c r="AK18" s="34"/>
      <c r="AL18" s="35">
        <v>0</v>
      </c>
      <c r="AM18" s="37">
        <v>9749.8308333333334</v>
      </c>
      <c r="AN18" s="33">
        <v>0</v>
      </c>
      <c r="AO18" s="34"/>
      <c r="AP18" s="35">
        <v>0</v>
      </c>
      <c r="AQ18" s="37">
        <v>9749.8308333333334</v>
      </c>
      <c r="AR18" s="33">
        <v>0</v>
      </c>
      <c r="AS18" s="34"/>
      <c r="AT18" s="35">
        <v>0</v>
      </c>
      <c r="AU18" s="37">
        <v>399723.43083333329</v>
      </c>
      <c r="AV18" s="33">
        <v>0</v>
      </c>
      <c r="AW18" s="34"/>
      <c r="AX18" s="35">
        <v>0</v>
      </c>
      <c r="AY18" s="37">
        <v>387612.17583333334</v>
      </c>
      <c r="AZ18" s="33">
        <v>0</v>
      </c>
      <c r="BA18" s="34"/>
      <c r="BB18" s="35">
        <v>0</v>
      </c>
      <c r="BC18" s="37">
        <v>0</v>
      </c>
      <c r="BD18" s="38">
        <v>0</v>
      </c>
      <c r="BE18" s="32">
        <f t="shared" si="4"/>
        <v>606967.22666666668</v>
      </c>
      <c r="BF18" s="324">
        <f t="shared" si="5"/>
        <v>37782.980000000003</v>
      </c>
      <c r="BG18" s="40">
        <f t="shared" si="3"/>
        <v>0</v>
      </c>
      <c r="BH18" s="41">
        <f t="shared" si="6"/>
        <v>2214465.6999999997</v>
      </c>
      <c r="BI18" s="314">
        <f t="shared" si="2"/>
        <v>0.98322433027244571</v>
      </c>
    </row>
    <row r="19" spans="1:61" s="11" customFormat="1" ht="15" customHeight="1" x14ac:dyDescent="0.25">
      <c r="A19" s="31" t="s">
        <v>157</v>
      </c>
      <c r="B19" s="164"/>
      <c r="C19" s="163"/>
      <c r="D19" s="164"/>
      <c r="E19" s="32">
        <v>150000</v>
      </c>
      <c r="F19" s="163"/>
      <c r="G19" s="37">
        <v>63935.833333333336</v>
      </c>
      <c r="H19" s="33">
        <v>2136.1</v>
      </c>
      <c r="I19" s="34">
        <v>2</v>
      </c>
      <c r="J19" s="35">
        <v>2136.1</v>
      </c>
      <c r="K19" s="37">
        <v>3910.8333333333335</v>
      </c>
      <c r="L19" s="33">
        <v>6972.33</v>
      </c>
      <c r="M19" s="34">
        <v>3</v>
      </c>
      <c r="N19" s="35">
        <v>63605.919999999998</v>
      </c>
      <c r="O19" s="37">
        <v>40680.833333333336</v>
      </c>
      <c r="P19" s="33">
        <v>0</v>
      </c>
      <c r="Q19" s="34"/>
      <c r="R19" s="35">
        <v>0</v>
      </c>
      <c r="S19" s="37">
        <v>3935.8333333333335</v>
      </c>
      <c r="T19" s="33">
        <v>0</v>
      </c>
      <c r="U19" s="34"/>
      <c r="V19" s="35">
        <v>0</v>
      </c>
      <c r="W19" s="37">
        <v>3910.8333333333335</v>
      </c>
      <c r="X19" s="33">
        <v>0</v>
      </c>
      <c r="Y19" s="34"/>
      <c r="Z19" s="35">
        <v>0</v>
      </c>
      <c r="AA19" s="37">
        <v>5110.8333333333339</v>
      </c>
      <c r="AB19" s="33">
        <v>0</v>
      </c>
      <c r="AC19" s="34"/>
      <c r="AD19" s="35">
        <v>0</v>
      </c>
      <c r="AE19" s="37">
        <v>3935.8333333333335</v>
      </c>
      <c r="AF19" s="33">
        <v>0</v>
      </c>
      <c r="AG19" s="34"/>
      <c r="AH19" s="35">
        <v>0</v>
      </c>
      <c r="AI19" s="37">
        <v>3910.8333333333335</v>
      </c>
      <c r="AJ19" s="33">
        <v>0</v>
      </c>
      <c r="AK19" s="34"/>
      <c r="AL19" s="35">
        <v>0</v>
      </c>
      <c r="AM19" s="37">
        <v>8910.8333333333339</v>
      </c>
      <c r="AN19" s="33">
        <v>0</v>
      </c>
      <c r="AO19" s="34"/>
      <c r="AP19" s="35">
        <v>0</v>
      </c>
      <c r="AQ19" s="37">
        <v>3935.8333333333335</v>
      </c>
      <c r="AR19" s="33">
        <v>0</v>
      </c>
      <c r="AS19" s="34"/>
      <c r="AT19" s="35">
        <v>0</v>
      </c>
      <c r="AU19" s="37">
        <v>3910.8333333333335</v>
      </c>
      <c r="AV19" s="33">
        <v>0</v>
      </c>
      <c r="AW19" s="34"/>
      <c r="AX19" s="35">
        <v>0</v>
      </c>
      <c r="AY19" s="37">
        <v>3910.8333333333335</v>
      </c>
      <c r="AZ19" s="33">
        <v>0</v>
      </c>
      <c r="BA19" s="34"/>
      <c r="BB19" s="35">
        <v>0</v>
      </c>
      <c r="BC19" s="37">
        <v>0</v>
      </c>
      <c r="BD19" s="38">
        <v>0</v>
      </c>
      <c r="BE19" s="32">
        <f t="shared" si="4"/>
        <v>67846.666666666672</v>
      </c>
      <c r="BF19" s="324">
        <f t="shared" si="5"/>
        <v>9108.43</v>
      </c>
      <c r="BG19" s="40">
        <f t="shared" si="3"/>
        <v>65742.02</v>
      </c>
      <c r="BH19" s="41">
        <f t="shared" si="6"/>
        <v>140891.57</v>
      </c>
      <c r="BI19" s="314">
        <f t="shared" si="2"/>
        <v>0.9392771333333334</v>
      </c>
    </row>
    <row r="20" spans="1:61" s="44" customFormat="1" ht="15.75" customHeight="1" x14ac:dyDescent="0.25">
      <c r="A20" s="31" t="s">
        <v>186</v>
      </c>
      <c r="B20" s="164"/>
      <c r="C20" s="163"/>
      <c r="D20" s="164"/>
      <c r="E20" s="315">
        <v>1702720</v>
      </c>
      <c r="F20" s="163"/>
      <c r="G20" s="37">
        <v>139400</v>
      </c>
      <c r="H20" s="33">
        <v>110330</v>
      </c>
      <c r="I20" s="34">
        <v>1</v>
      </c>
      <c r="J20" s="33">
        <v>0</v>
      </c>
      <c r="K20" s="37">
        <v>155560</v>
      </c>
      <c r="L20" s="33">
        <v>147175</v>
      </c>
      <c r="M20" s="34">
        <v>1</v>
      </c>
      <c r="N20" s="33">
        <v>109760</v>
      </c>
      <c r="O20" s="37">
        <v>135400</v>
      </c>
      <c r="P20" s="33">
        <v>0</v>
      </c>
      <c r="Q20" s="34"/>
      <c r="R20" s="33">
        <v>0</v>
      </c>
      <c r="S20" s="37">
        <v>148840</v>
      </c>
      <c r="T20" s="33">
        <v>0</v>
      </c>
      <c r="U20" s="34"/>
      <c r="V20" s="33">
        <v>0</v>
      </c>
      <c r="W20" s="37">
        <v>128680</v>
      </c>
      <c r="X20" s="33">
        <v>0</v>
      </c>
      <c r="Y20" s="34"/>
      <c r="Z20" s="33">
        <v>0</v>
      </c>
      <c r="AA20" s="37">
        <v>135400</v>
      </c>
      <c r="AB20" s="33">
        <v>0</v>
      </c>
      <c r="AC20" s="34"/>
      <c r="AD20" s="33">
        <v>0</v>
      </c>
      <c r="AE20" s="37">
        <v>142120</v>
      </c>
      <c r="AF20" s="33">
        <v>0</v>
      </c>
      <c r="AG20" s="34"/>
      <c r="AH20" s="33">
        <v>0</v>
      </c>
      <c r="AI20" s="37">
        <v>142120</v>
      </c>
      <c r="AJ20" s="33">
        <v>0</v>
      </c>
      <c r="AK20" s="34"/>
      <c r="AL20" s="33">
        <v>0</v>
      </c>
      <c r="AM20" s="37">
        <v>142120</v>
      </c>
      <c r="AN20" s="33">
        <v>0</v>
      </c>
      <c r="AO20" s="34"/>
      <c r="AP20" s="33">
        <v>0</v>
      </c>
      <c r="AQ20" s="37">
        <v>148840</v>
      </c>
      <c r="AR20" s="33">
        <v>0</v>
      </c>
      <c r="AS20" s="34"/>
      <c r="AT20" s="33">
        <v>0</v>
      </c>
      <c r="AU20" s="37">
        <v>148840</v>
      </c>
      <c r="AV20" s="33">
        <v>0</v>
      </c>
      <c r="AW20" s="34"/>
      <c r="AX20" s="33">
        <v>0</v>
      </c>
      <c r="AY20" s="37">
        <v>135400</v>
      </c>
      <c r="AZ20" s="33">
        <v>0</v>
      </c>
      <c r="BA20" s="34"/>
      <c r="BB20" s="33">
        <v>0</v>
      </c>
      <c r="BC20" s="37">
        <v>0</v>
      </c>
      <c r="BD20" s="38">
        <v>0</v>
      </c>
      <c r="BE20" s="32">
        <f t="shared" si="4"/>
        <v>294960</v>
      </c>
      <c r="BF20" s="324">
        <f t="shared" si="5"/>
        <v>257505</v>
      </c>
      <c r="BG20" s="40">
        <f t="shared" si="3"/>
        <v>109760</v>
      </c>
      <c r="BH20" s="41">
        <f t="shared" si="6"/>
        <v>1445215</v>
      </c>
      <c r="BI20" s="314">
        <f t="shared" si="2"/>
        <v>0.84876844108250327</v>
      </c>
    </row>
    <row r="21" spans="1:61" s="44" customFormat="1" ht="15.75" customHeight="1" thickBot="1" x14ac:dyDescent="0.3">
      <c r="A21" s="42" t="s">
        <v>173</v>
      </c>
      <c r="B21" s="163"/>
      <c r="C21" s="163"/>
      <c r="D21" s="163"/>
      <c r="E21" s="166">
        <v>728000</v>
      </c>
      <c r="F21" s="163"/>
      <c r="G21" s="165">
        <v>0</v>
      </c>
      <c r="H21" s="35">
        <v>0</v>
      </c>
      <c r="I21" s="34"/>
      <c r="J21" s="36">
        <v>0</v>
      </c>
      <c r="K21" s="165">
        <v>0</v>
      </c>
      <c r="L21" s="35">
        <v>0</v>
      </c>
      <c r="M21" s="34"/>
      <c r="N21" s="36">
        <v>0</v>
      </c>
      <c r="O21" s="165">
        <v>0</v>
      </c>
      <c r="P21" s="35">
        <v>0</v>
      </c>
      <c r="Q21" s="34"/>
      <c r="R21" s="36">
        <v>0</v>
      </c>
      <c r="S21" s="165">
        <v>0</v>
      </c>
      <c r="T21" s="35">
        <v>0</v>
      </c>
      <c r="U21" s="34"/>
      <c r="V21" s="36">
        <v>0</v>
      </c>
      <c r="W21" s="165">
        <v>0</v>
      </c>
      <c r="X21" s="35">
        <v>0</v>
      </c>
      <c r="Y21" s="34"/>
      <c r="Z21" s="36">
        <v>0</v>
      </c>
      <c r="AA21" s="165">
        <v>0</v>
      </c>
      <c r="AB21" s="35">
        <v>0</v>
      </c>
      <c r="AC21" s="34"/>
      <c r="AD21" s="36">
        <v>0</v>
      </c>
      <c r="AE21" s="165">
        <v>126000</v>
      </c>
      <c r="AF21" s="35">
        <v>0</v>
      </c>
      <c r="AG21" s="34"/>
      <c r="AH21" s="36">
        <v>0</v>
      </c>
      <c r="AI21" s="165">
        <v>126000</v>
      </c>
      <c r="AJ21" s="35">
        <v>0</v>
      </c>
      <c r="AK21" s="34"/>
      <c r="AL21" s="36">
        <v>0</v>
      </c>
      <c r="AM21" s="165">
        <v>117600</v>
      </c>
      <c r="AN21" s="35">
        <v>0</v>
      </c>
      <c r="AO21" s="34"/>
      <c r="AP21" s="36">
        <v>0</v>
      </c>
      <c r="AQ21" s="165">
        <v>123200</v>
      </c>
      <c r="AR21" s="35">
        <v>0</v>
      </c>
      <c r="AS21" s="34"/>
      <c r="AT21" s="36">
        <v>0</v>
      </c>
      <c r="AU21" s="165">
        <v>123200</v>
      </c>
      <c r="AV21" s="35">
        <v>0</v>
      </c>
      <c r="AW21" s="34"/>
      <c r="AX21" s="36">
        <v>0</v>
      </c>
      <c r="AY21" s="165">
        <v>112000</v>
      </c>
      <c r="AZ21" s="35">
        <v>0</v>
      </c>
      <c r="BA21" s="34"/>
      <c r="BB21" s="36">
        <v>0</v>
      </c>
      <c r="BC21" s="39">
        <v>0</v>
      </c>
      <c r="BD21" s="43">
        <v>0</v>
      </c>
      <c r="BE21" s="32">
        <f t="shared" si="4"/>
        <v>0</v>
      </c>
      <c r="BF21" s="325">
        <f t="shared" si="5"/>
        <v>0</v>
      </c>
      <c r="BG21" s="43">
        <f t="shared" si="3"/>
        <v>0</v>
      </c>
      <c r="BH21" s="39">
        <f t="shared" si="6"/>
        <v>728000</v>
      </c>
      <c r="BI21" s="314">
        <f t="shared" si="2"/>
        <v>1</v>
      </c>
    </row>
    <row r="22" spans="1:61" s="11" customFormat="1" x14ac:dyDescent="0.25">
      <c r="A22" s="167" t="s">
        <v>187</v>
      </c>
      <c r="B22" s="276">
        <v>2000000</v>
      </c>
      <c r="C22" s="276">
        <v>2000000</v>
      </c>
      <c r="D22" s="276">
        <f>B22-C22</f>
        <v>0</v>
      </c>
      <c r="E22" s="276">
        <f>SUM(E23:E24)</f>
        <v>1920427.5199999998</v>
      </c>
      <c r="F22" s="316">
        <f>C22-BF22</f>
        <v>2000000</v>
      </c>
      <c r="G22" s="277">
        <f>SUM(G23:G24)</f>
        <v>0</v>
      </c>
      <c r="H22" s="278">
        <f>SUM(H23:H24)</f>
        <v>0</v>
      </c>
      <c r="I22" s="279"/>
      <c r="J22" s="280">
        <f>SUM(J23:J24)</f>
        <v>0</v>
      </c>
      <c r="K22" s="277">
        <f t="shared" ref="K22:L22" si="7">SUM(K23:K24)</f>
        <v>0</v>
      </c>
      <c r="L22" s="278">
        <f t="shared" si="7"/>
        <v>0</v>
      </c>
      <c r="M22" s="279"/>
      <c r="N22" s="280">
        <f t="shared" ref="N22:P22" si="8">SUM(N23:N24)</f>
        <v>0</v>
      </c>
      <c r="O22" s="277">
        <f t="shared" si="8"/>
        <v>0</v>
      </c>
      <c r="P22" s="278">
        <f t="shared" si="8"/>
        <v>0</v>
      </c>
      <c r="Q22" s="279"/>
      <c r="R22" s="280">
        <f t="shared" ref="R22:T22" si="9">SUM(R23:R24)</f>
        <v>0</v>
      </c>
      <c r="S22" s="277">
        <f t="shared" si="9"/>
        <v>0</v>
      </c>
      <c r="T22" s="278">
        <f t="shared" si="9"/>
        <v>0</v>
      </c>
      <c r="U22" s="279"/>
      <c r="V22" s="280">
        <f t="shared" ref="V22:X22" si="10">SUM(V23:V24)</f>
        <v>0</v>
      </c>
      <c r="W22" s="277">
        <f t="shared" si="10"/>
        <v>940125.67999999993</v>
      </c>
      <c r="X22" s="278">
        <f t="shared" si="10"/>
        <v>0</v>
      </c>
      <c r="Y22" s="279"/>
      <c r="Z22" s="280">
        <f t="shared" ref="Z22:AB22" si="11">SUM(Z23:Z24)</f>
        <v>0</v>
      </c>
      <c r="AA22" s="277">
        <f t="shared" si="11"/>
        <v>133374.39999999999</v>
      </c>
      <c r="AB22" s="278">
        <f t="shared" si="11"/>
        <v>0</v>
      </c>
      <c r="AC22" s="279"/>
      <c r="AD22" s="280">
        <f t="shared" ref="AD22:AF22" si="12">SUM(AD23:AD24)</f>
        <v>0</v>
      </c>
      <c r="AE22" s="277">
        <f t="shared" si="12"/>
        <v>140043.12</v>
      </c>
      <c r="AF22" s="278">
        <f t="shared" si="12"/>
        <v>0</v>
      </c>
      <c r="AG22" s="279"/>
      <c r="AH22" s="280">
        <f t="shared" ref="AH22:AJ22" si="13">SUM(AH23:AH24)</f>
        <v>0</v>
      </c>
      <c r="AI22" s="277">
        <f t="shared" si="13"/>
        <v>140043.12</v>
      </c>
      <c r="AJ22" s="278">
        <f t="shared" si="13"/>
        <v>0</v>
      </c>
      <c r="AK22" s="279"/>
      <c r="AL22" s="280">
        <f t="shared" ref="AL22:AN22" si="14">SUM(AL23:AL24)</f>
        <v>0</v>
      </c>
      <c r="AM22" s="277">
        <f t="shared" si="14"/>
        <v>140043.12</v>
      </c>
      <c r="AN22" s="278">
        <f t="shared" si="14"/>
        <v>0</v>
      </c>
      <c r="AO22" s="279"/>
      <c r="AP22" s="280">
        <f t="shared" ref="AP22:AR22" si="15">SUM(AP23:AP24)</f>
        <v>0</v>
      </c>
      <c r="AQ22" s="277">
        <f t="shared" si="15"/>
        <v>146711.84</v>
      </c>
      <c r="AR22" s="278">
        <f t="shared" si="15"/>
        <v>0</v>
      </c>
      <c r="AS22" s="279"/>
      <c r="AT22" s="280">
        <f t="shared" ref="AT22:AV22" si="16">SUM(AT23:AT24)</f>
        <v>0</v>
      </c>
      <c r="AU22" s="277">
        <f t="shared" si="16"/>
        <v>146711.84</v>
      </c>
      <c r="AV22" s="278">
        <f t="shared" si="16"/>
        <v>0</v>
      </c>
      <c r="AW22" s="279"/>
      <c r="AX22" s="280">
        <f t="shared" ref="AX22:AZ22" si="17">SUM(AX23:AX24)</f>
        <v>0</v>
      </c>
      <c r="AY22" s="277">
        <f t="shared" si="17"/>
        <v>133374.39999999999</v>
      </c>
      <c r="AZ22" s="278">
        <f t="shared" si="17"/>
        <v>0</v>
      </c>
      <c r="BA22" s="279"/>
      <c r="BB22" s="280">
        <f t="shared" ref="BB22" si="18">SUM(BB23:BB24)</f>
        <v>0</v>
      </c>
      <c r="BC22" s="282">
        <f t="shared" ref="BC22" si="19">SUM(BC23:BC24)</f>
        <v>0</v>
      </c>
      <c r="BD22" s="283">
        <f t="shared" ref="BD22" si="20">SUM(BD23:BD24)</f>
        <v>0</v>
      </c>
      <c r="BE22" s="281">
        <f t="shared" ref="BE22" si="21">SUM(BE23:BE24)</f>
        <v>0</v>
      </c>
      <c r="BF22" s="326">
        <f t="shared" ref="BF22:BG22" si="22">SUM(BF23:BF24)</f>
        <v>0</v>
      </c>
      <c r="BG22" s="284">
        <f t="shared" si="22"/>
        <v>0</v>
      </c>
      <c r="BH22" s="285">
        <f t="shared" ref="BH22" si="23">SUM(BH23:BH24)</f>
        <v>1920427.5199999998</v>
      </c>
      <c r="BI22" s="317">
        <f t="shared" si="2"/>
        <v>1</v>
      </c>
    </row>
    <row r="23" spans="1:61" s="11" customFormat="1" ht="15" customHeight="1" x14ac:dyDescent="0.25">
      <c r="A23" s="31" t="s">
        <v>204</v>
      </c>
      <c r="B23" s="164"/>
      <c r="C23" s="163"/>
      <c r="D23" s="164"/>
      <c r="E23" s="32">
        <f t="shared" ref="E23:E24" si="24">SUM(G23,K23,O23,S23,W23,AA23,AE23,AI23,AM23,AQ23,AU23,AY23)</f>
        <v>1107007.5199999998</v>
      </c>
      <c r="F23" s="163"/>
      <c r="G23" s="37">
        <v>0</v>
      </c>
      <c r="H23" s="33">
        <v>0</v>
      </c>
      <c r="I23" s="34"/>
      <c r="J23" s="35">
        <v>0</v>
      </c>
      <c r="K23" s="37">
        <v>0</v>
      </c>
      <c r="L23" s="33">
        <v>0</v>
      </c>
      <c r="M23" s="34"/>
      <c r="N23" s="35">
        <v>0</v>
      </c>
      <c r="O23" s="37">
        <v>0</v>
      </c>
      <c r="P23" s="33">
        <v>0</v>
      </c>
      <c r="Q23" s="34"/>
      <c r="R23" s="35">
        <v>0</v>
      </c>
      <c r="S23" s="37">
        <v>0</v>
      </c>
      <c r="T23" s="33">
        <v>0</v>
      </c>
      <c r="U23" s="34"/>
      <c r="V23" s="35">
        <v>0</v>
      </c>
      <c r="W23" s="37">
        <v>126705.68</v>
      </c>
      <c r="X23" s="33">
        <v>0</v>
      </c>
      <c r="Y23" s="34"/>
      <c r="Z23" s="35">
        <v>0</v>
      </c>
      <c r="AA23" s="37">
        <v>133374.39999999999</v>
      </c>
      <c r="AB23" s="33">
        <v>0</v>
      </c>
      <c r="AC23" s="34"/>
      <c r="AD23" s="35">
        <v>0</v>
      </c>
      <c r="AE23" s="37">
        <v>140043.12</v>
      </c>
      <c r="AF23" s="33">
        <v>0</v>
      </c>
      <c r="AG23" s="34"/>
      <c r="AH23" s="35">
        <v>0</v>
      </c>
      <c r="AI23" s="37">
        <v>140043.12</v>
      </c>
      <c r="AJ23" s="33">
        <v>0</v>
      </c>
      <c r="AK23" s="34"/>
      <c r="AL23" s="35">
        <v>0</v>
      </c>
      <c r="AM23" s="37">
        <v>140043.12</v>
      </c>
      <c r="AN23" s="33">
        <v>0</v>
      </c>
      <c r="AO23" s="34"/>
      <c r="AP23" s="35">
        <v>0</v>
      </c>
      <c r="AQ23" s="37">
        <v>146711.84</v>
      </c>
      <c r="AR23" s="33">
        <v>0</v>
      </c>
      <c r="AS23" s="34"/>
      <c r="AT23" s="35">
        <v>0</v>
      </c>
      <c r="AU23" s="37">
        <v>146711.84</v>
      </c>
      <c r="AV23" s="33">
        <v>0</v>
      </c>
      <c r="AW23" s="34"/>
      <c r="AX23" s="35">
        <v>0</v>
      </c>
      <c r="AY23" s="37">
        <v>133374.39999999999</v>
      </c>
      <c r="AZ23" s="33">
        <v>0</v>
      </c>
      <c r="BA23" s="34"/>
      <c r="BB23" s="35">
        <v>0</v>
      </c>
      <c r="BC23" s="37">
        <v>0</v>
      </c>
      <c r="BD23" s="38">
        <v>0</v>
      </c>
      <c r="BE23" s="39">
        <f t="shared" si="4"/>
        <v>0</v>
      </c>
      <c r="BF23" s="324">
        <f t="shared" ref="BF23:BF29" si="25">SUM(H23,L23,P23,T23,X23,AB23,AF23,AJ23,AN23,AR23,AV23,AZ23,BC23)</f>
        <v>0</v>
      </c>
      <c r="BG23" s="40">
        <f t="shared" ref="BG23:BG29" si="26">SUM(J23,N23,R23,V23,Z23,AD23,AH23,AL23,AP23,AT23,AX23,BB23,BD23)</f>
        <v>0</v>
      </c>
      <c r="BH23" s="41">
        <f t="shared" ref="BH23:BH29" si="27">E23-BF23</f>
        <v>1107007.5199999998</v>
      </c>
      <c r="BI23" s="314">
        <f t="shared" si="2"/>
        <v>1</v>
      </c>
    </row>
    <row r="24" spans="1:61" s="11" customFormat="1" ht="15" customHeight="1" thickBot="1" x14ac:dyDescent="0.3">
      <c r="A24" s="31" t="s">
        <v>188</v>
      </c>
      <c r="B24" s="164"/>
      <c r="C24" s="163"/>
      <c r="D24" s="164"/>
      <c r="E24" s="32">
        <f t="shared" si="24"/>
        <v>813420</v>
      </c>
      <c r="F24" s="163"/>
      <c r="G24" s="37">
        <v>0</v>
      </c>
      <c r="H24" s="33">
        <v>0</v>
      </c>
      <c r="I24" s="34"/>
      <c r="J24" s="35">
        <v>0</v>
      </c>
      <c r="K24" s="37">
        <v>0</v>
      </c>
      <c r="L24" s="33">
        <v>0</v>
      </c>
      <c r="M24" s="34"/>
      <c r="N24" s="35">
        <v>0</v>
      </c>
      <c r="O24" s="37">
        <v>0</v>
      </c>
      <c r="P24" s="33">
        <v>0</v>
      </c>
      <c r="Q24" s="34"/>
      <c r="R24" s="35">
        <v>0</v>
      </c>
      <c r="S24" s="37">
        <v>0</v>
      </c>
      <c r="T24" s="33">
        <v>0</v>
      </c>
      <c r="U24" s="34"/>
      <c r="V24" s="35">
        <v>0</v>
      </c>
      <c r="W24" s="37">
        <v>813420</v>
      </c>
      <c r="X24" s="33">
        <v>0</v>
      </c>
      <c r="Y24" s="34"/>
      <c r="Z24" s="35">
        <v>0</v>
      </c>
      <c r="AA24" s="37">
        <v>0</v>
      </c>
      <c r="AB24" s="33">
        <v>0</v>
      </c>
      <c r="AC24" s="34"/>
      <c r="AD24" s="35">
        <v>0</v>
      </c>
      <c r="AE24" s="37">
        <v>0</v>
      </c>
      <c r="AF24" s="33">
        <v>0</v>
      </c>
      <c r="AG24" s="34"/>
      <c r="AH24" s="35">
        <v>0</v>
      </c>
      <c r="AI24" s="37">
        <v>0</v>
      </c>
      <c r="AJ24" s="33">
        <v>0</v>
      </c>
      <c r="AK24" s="34"/>
      <c r="AL24" s="35">
        <v>0</v>
      </c>
      <c r="AM24" s="37">
        <v>0</v>
      </c>
      <c r="AN24" s="33">
        <v>0</v>
      </c>
      <c r="AO24" s="34"/>
      <c r="AP24" s="35">
        <v>0</v>
      </c>
      <c r="AQ24" s="37">
        <v>0</v>
      </c>
      <c r="AR24" s="33">
        <v>0</v>
      </c>
      <c r="AS24" s="34"/>
      <c r="AT24" s="35">
        <v>0</v>
      </c>
      <c r="AU24" s="37">
        <v>0</v>
      </c>
      <c r="AV24" s="33">
        <v>0</v>
      </c>
      <c r="AW24" s="34"/>
      <c r="AX24" s="35">
        <v>0</v>
      </c>
      <c r="AY24" s="37">
        <v>0</v>
      </c>
      <c r="AZ24" s="33">
        <v>0</v>
      </c>
      <c r="BA24" s="34"/>
      <c r="BB24" s="35">
        <v>0</v>
      </c>
      <c r="BC24" s="37">
        <v>0</v>
      </c>
      <c r="BD24" s="38">
        <v>0</v>
      </c>
      <c r="BE24" s="39">
        <f t="shared" si="4"/>
        <v>0</v>
      </c>
      <c r="BF24" s="324">
        <f t="shared" si="25"/>
        <v>0</v>
      </c>
      <c r="BG24" s="40">
        <f t="shared" si="26"/>
        <v>0</v>
      </c>
      <c r="BH24" s="41">
        <f t="shared" si="27"/>
        <v>813420</v>
      </c>
      <c r="BI24" s="314">
        <f t="shared" si="2"/>
        <v>1</v>
      </c>
    </row>
    <row r="25" spans="1:61" s="11" customFormat="1" ht="13.95" customHeight="1" x14ac:dyDescent="0.25">
      <c r="A25" s="167" t="s">
        <v>158</v>
      </c>
      <c r="B25" s="276">
        <v>1500000</v>
      </c>
      <c r="C25" s="276">
        <v>0</v>
      </c>
      <c r="D25" s="276">
        <v>1500000</v>
      </c>
      <c r="E25" s="276">
        <v>0</v>
      </c>
      <c r="F25" s="316">
        <v>0</v>
      </c>
      <c r="G25" s="277">
        <v>0</v>
      </c>
      <c r="H25" s="278">
        <v>0</v>
      </c>
      <c r="I25" s="279"/>
      <c r="J25" s="280">
        <v>0</v>
      </c>
      <c r="K25" s="277">
        <v>0</v>
      </c>
      <c r="L25" s="278">
        <v>0</v>
      </c>
      <c r="M25" s="279"/>
      <c r="N25" s="280">
        <v>0</v>
      </c>
      <c r="O25" s="277">
        <v>0</v>
      </c>
      <c r="P25" s="278">
        <v>0</v>
      </c>
      <c r="Q25" s="279"/>
      <c r="R25" s="280">
        <v>0</v>
      </c>
      <c r="S25" s="277">
        <v>0</v>
      </c>
      <c r="T25" s="278">
        <v>0</v>
      </c>
      <c r="U25" s="279"/>
      <c r="V25" s="280">
        <v>0</v>
      </c>
      <c r="W25" s="277">
        <v>0</v>
      </c>
      <c r="X25" s="278">
        <v>0</v>
      </c>
      <c r="Y25" s="279"/>
      <c r="Z25" s="280">
        <v>0</v>
      </c>
      <c r="AA25" s="277">
        <v>0</v>
      </c>
      <c r="AB25" s="278">
        <v>0</v>
      </c>
      <c r="AC25" s="279"/>
      <c r="AD25" s="280">
        <v>0</v>
      </c>
      <c r="AE25" s="277">
        <v>0</v>
      </c>
      <c r="AF25" s="278">
        <v>0</v>
      </c>
      <c r="AG25" s="279"/>
      <c r="AH25" s="280">
        <v>0</v>
      </c>
      <c r="AI25" s="277">
        <v>0</v>
      </c>
      <c r="AJ25" s="278">
        <v>0</v>
      </c>
      <c r="AK25" s="279"/>
      <c r="AL25" s="280">
        <v>0</v>
      </c>
      <c r="AM25" s="277">
        <v>0</v>
      </c>
      <c r="AN25" s="278">
        <v>0</v>
      </c>
      <c r="AO25" s="279"/>
      <c r="AP25" s="280">
        <v>0</v>
      </c>
      <c r="AQ25" s="277">
        <v>0</v>
      </c>
      <c r="AR25" s="278">
        <v>0</v>
      </c>
      <c r="AS25" s="279"/>
      <c r="AT25" s="280">
        <v>0</v>
      </c>
      <c r="AU25" s="277">
        <v>0</v>
      </c>
      <c r="AV25" s="278">
        <v>0</v>
      </c>
      <c r="AW25" s="279"/>
      <c r="AX25" s="280">
        <v>0</v>
      </c>
      <c r="AY25" s="277">
        <v>0</v>
      </c>
      <c r="AZ25" s="278">
        <v>0</v>
      </c>
      <c r="BA25" s="279"/>
      <c r="BB25" s="280">
        <v>0</v>
      </c>
      <c r="BC25" s="282">
        <v>0</v>
      </c>
      <c r="BD25" s="283">
        <v>0</v>
      </c>
      <c r="BE25" s="39">
        <f t="shared" si="4"/>
        <v>0</v>
      </c>
      <c r="BF25" s="326">
        <f t="shared" si="25"/>
        <v>0</v>
      </c>
      <c r="BG25" s="284">
        <f t="shared" si="26"/>
        <v>0</v>
      </c>
      <c r="BH25" s="285">
        <f t="shared" si="27"/>
        <v>0</v>
      </c>
      <c r="BI25" s="317">
        <v>0</v>
      </c>
    </row>
    <row r="26" spans="1:61" s="11" customFormat="1" ht="13.95" customHeight="1" x14ac:dyDescent="0.25">
      <c r="A26" s="45" t="s">
        <v>189</v>
      </c>
      <c r="B26" s="48">
        <v>6053061</v>
      </c>
      <c r="C26" s="49">
        <v>6053061</v>
      </c>
      <c r="D26" s="48">
        <v>0</v>
      </c>
      <c r="E26" s="52">
        <v>6053061</v>
      </c>
      <c r="F26" s="51">
        <v>0</v>
      </c>
      <c r="G26" s="331">
        <v>6053061</v>
      </c>
      <c r="H26" s="53">
        <v>6053061</v>
      </c>
      <c r="I26" s="54"/>
      <c r="J26" s="332">
        <v>6053061</v>
      </c>
      <c r="K26" s="56">
        <v>0</v>
      </c>
      <c r="L26" s="53">
        <v>0</v>
      </c>
      <c r="M26" s="54"/>
      <c r="N26" s="332">
        <v>0</v>
      </c>
      <c r="O26" s="56">
        <v>0</v>
      </c>
      <c r="P26" s="53">
        <v>0</v>
      </c>
      <c r="Q26" s="54"/>
      <c r="R26" s="332">
        <v>0</v>
      </c>
      <c r="S26" s="56">
        <v>0</v>
      </c>
      <c r="T26" s="53">
        <v>0</v>
      </c>
      <c r="U26" s="54"/>
      <c r="V26" s="332">
        <v>0</v>
      </c>
      <c r="W26" s="56">
        <v>0</v>
      </c>
      <c r="X26" s="53">
        <v>0</v>
      </c>
      <c r="Y26" s="54"/>
      <c r="Z26" s="332">
        <v>0</v>
      </c>
      <c r="AA26" s="56">
        <v>0</v>
      </c>
      <c r="AB26" s="53">
        <v>0</v>
      </c>
      <c r="AC26" s="54"/>
      <c r="AD26" s="332">
        <v>0</v>
      </c>
      <c r="AE26" s="56">
        <v>0</v>
      </c>
      <c r="AF26" s="53">
        <v>0</v>
      </c>
      <c r="AG26" s="54"/>
      <c r="AH26" s="332">
        <v>0</v>
      </c>
      <c r="AI26" s="56">
        <v>0</v>
      </c>
      <c r="AJ26" s="53">
        <v>0</v>
      </c>
      <c r="AK26" s="54"/>
      <c r="AL26" s="332">
        <v>0</v>
      </c>
      <c r="AM26" s="56">
        <v>0</v>
      </c>
      <c r="AN26" s="53">
        <v>0</v>
      </c>
      <c r="AO26" s="54"/>
      <c r="AP26" s="332">
        <v>0</v>
      </c>
      <c r="AQ26" s="56">
        <v>0</v>
      </c>
      <c r="AR26" s="53">
        <v>0</v>
      </c>
      <c r="AS26" s="54"/>
      <c r="AT26" s="332">
        <v>0</v>
      </c>
      <c r="AU26" s="56">
        <v>0</v>
      </c>
      <c r="AV26" s="53">
        <v>0</v>
      </c>
      <c r="AW26" s="54"/>
      <c r="AX26" s="332">
        <v>0</v>
      </c>
      <c r="AY26" s="56">
        <v>0</v>
      </c>
      <c r="AZ26" s="53">
        <v>0</v>
      </c>
      <c r="BA26" s="54"/>
      <c r="BB26" s="321">
        <v>0</v>
      </c>
      <c r="BC26" s="322">
        <v>0</v>
      </c>
      <c r="BD26" s="334">
        <v>0</v>
      </c>
      <c r="BE26" s="39">
        <f t="shared" si="4"/>
        <v>6053061</v>
      </c>
      <c r="BF26" s="327">
        <f t="shared" si="25"/>
        <v>6053061</v>
      </c>
      <c r="BG26" s="335">
        <f t="shared" si="26"/>
        <v>6053061</v>
      </c>
      <c r="BH26" s="336">
        <f t="shared" si="27"/>
        <v>0</v>
      </c>
      <c r="BI26" s="337">
        <f t="shared" si="2"/>
        <v>0</v>
      </c>
    </row>
    <row r="27" spans="1:61" s="11" customFormat="1" ht="13.95" customHeight="1" x14ac:dyDescent="0.25">
      <c r="A27" s="45" t="s">
        <v>20</v>
      </c>
      <c r="B27" s="48">
        <v>9230956</v>
      </c>
      <c r="C27" s="49">
        <v>9230956</v>
      </c>
      <c r="D27" s="48">
        <v>0</v>
      </c>
      <c r="E27" s="52">
        <v>9054804.7200000025</v>
      </c>
      <c r="F27" s="51">
        <v>8203596.5899999999</v>
      </c>
      <c r="G27" s="331">
        <v>754567.06</v>
      </c>
      <c r="H27" s="53">
        <v>496925.61000000004</v>
      </c>
      <c r="I27" s="54"/>
      <c r="J27" s="332">
        <v>496925.61000000004</v>
      </c>
      <c r="K27" s="56">
        <v>754567.06</v>
      </c>
      <c r="L27" s="53">
        <v>530433.80000000005</v>
      </c>
      <c r="M27" s="54"/>
      <c r="N27" s="332">
        <v>530433.80000000005</v>
      </c>
      <c r="O27" s="56">
        <v>754567.06</v>
      </c>
      <c r="P27" s="53">
        <v>0</v>
      </c>
      <c r="Q27" s="54"/>
      <c r="R27" s="332">
        <v>0</v>
      </c>
      <c r="S27" s="56">
        <v>754567.06</v>
      </c>
      <c r="T27" s="53">
        <v>0</v>
      </c>
      <c r="U27" s="54"/>
      <c r="V27" s="332">
        <v>0</v>
      </c>
      <c r="W27" s="56">
        <v>754567.06</v>
      </c>
      <c r="X27" s="53">
        <v>0</v>
      </c>
      <c r="Y27" s="54"/>
      <c r="Z27" s="332">
        <v>0</v>
      </c>
      <c r="AA27" s="56">
        <v>754567.06</v>
      </c>
      <c r="AB27" s="53">
        <v>0</v>
      </c>
      <c r="AC27" s="54"/>
      <c r="AD27" s="332">
        <v>0</v>
      </c>
      <c r="AE27" s="56">
        <v>754567.06</v>
      </c>
      <c r="AF27" s="53">
        <v>0</v>
      </c>
      <c r="AG27" s="54"/>
      <c r="AH27" s="332">
        <v>0</v>
      </c>
      <c r="AI27" s="56">
        <v>754567.06</v>
      </c>
      <c r="AJ27" s="53">
        <v>0</v>
      </c>
      <c r="AK27" s="54"/>
      <c r="AL27" s="332">
        <v>0</v>
      </c>
      <c r="AM27" s="56">
        <v>754567.06</v>
      </c>
      <c r="AN27" s="53">
        <v>0</v>
      </c>
      <c r="AO27" s="54"/>
      <c r="AP27" s="332">
        <v>0</v>
      </c>
      <c r="AQ27" s="56">
        <v>754567.06</v>
      </c>
      <c r="AR27" s="53">
        <v>0</v>
      </c>
      <c r="AS27" s="54"/>
      <c r="AT27" s="332">
        <v>0</v>
      </c>
      <c r="AU27" s="56">
        <v>754567.06</v>
      </c>
      <c r="AV27" s="53">
        <v>0</v>
      </c>
      <c r="AW27" s="54"/>
      <c r="AX27" s="332">
        <v>0</v>
      </c>
      <c r="AY27" s="56">
        <v>754567.06</v>
      </c>
      <c r="AZ27" s="53">
        <v>0</v>
      </c>
      <c r="BA27" s="54"/>
      <c r="BB27" s="321">
        <v>0</v>
      </c>
      <c r="BC27" s="322">
        <v>0</v>
      </c>
      <c r="BD27" s="334">
        <v>0</v>
      </c>
      <c r="BE27" s="39">
        <f t="shared" si="4"/>
        <v>1509134.12</v>
      </c>
      <c r="BF27" s="327">
        <f t="shared" si="25"/>
        <v>1027359.4100000001</v>
      </c>
      <c r="BG27" s="335">
        <f t="shared" si="26"/>
        <v>1027359.4100000001</v>
      </c>
      <c r="BH27" s="336">
        <f t="shared" si="27"/>
        <v>8027445.3100000024</v>
      </c>
      <c r="BI27" s="337">
        <f t="shared" si="2"/>
        <v>0.88653986013295272</v>
      </c>
    </row>
    <row r="28" spans="1:61" s="11" customFormat="1" ht="13.95" customHeight="1" x14ac:dyDescent="0.25">
      <c r="A28" s="50" t="s">
        <v>21</v>
      </c>
      <c r="B28" s="48">
        <v>7978</v>
      </c>
      <c r="C28" s="49">
        <v>7978</v>
      </c>
      <c r="D28" s="48">
        <v>0</v>
      </c>
      <c r="E28" s="51">
        <v>6944</v>
      </c>
      <c r="F28" s="51">
        <v>0</v>
      </c>
      <c r="G28" s="331">
        <v>6944</v>
      </c>
      <c r="H28" s="53">
        <v>0</v>
      </c>
      <c r="I28" s="54"/>
      <c r="J28" s="333">
        <v>0</v>
      </c>
      <c r="K28" s="56">
        <v>0</v>
      </c>
      <c r="L28" s="53">
        <v>7978</v>
      </c>
      <c r="M28" s="54"/>
      <c r="N28" s="333">
        <v>7978</v>
      </c>
      <c r="O28" s="56">
        <v>0</v>
      </c>
      <c r="P28" s="53">
        <v>0</v>
      </c>
      <c r="Q28" s="54"/>
      <c r="R28" s="333">
        <v>0</v>
      </c>
      <c r="S28" s="56">
        <v>0</v>
      </c>
      <c r="T28" s="53">
        <v>0</v>
      </c>
      <c r="U28" s="54"/>
      <c r="V28" s="333">
        <v>0</v>
      </c>
      <c r="W28" s="56">
        <v>0</v>
      </c>
      <c r="X28" s="53">
        <v>0</v>
      </c>
      <c r="Y28" s="54"/>
      <c r="Z28" s="333">
        <v>0</v>
      </c>
      <c r="AA28" s="56">
        <v>0</v>
      </c>
      <c r="AB28" s="53">
        <v>0</v>
      </c>
      <c r="AC28" s="54"/>
      <c r="AD28" s="333">
        <v>0</v>
      </c>
      <c r="AE28" s="56">
        <v>0</v>
      </c>
      <c r="AF28" s="53">
        <v>0</v>
      </c>
      <c r="AG28" s="54"/>
      <c r="AH28" s="333">
        <v>0</v>
      </c>
      <c r="AI28" s="56">
        <v>0</v>
      </c>
      <c r="AJ28" s="53">
        <v>0</v>
      </c>
      <c r="AK28" s="54"/>
      <c r="AL28" s="333">
        <v>0</v>
      </c>
      <c r="AM28" s="56">
        <v>0</v>
      </c>
      <c r="AN28" s="53">
        <v>0</v>
      </c>
      <c r="AO28" s="54"/>
      <c r="AP28" s="333">
        <v>0</v>
      </c>
      <c r="AQ28" s="56">
        <v>0</v>
      </c>
      <c r="AR28" s="53">
        <v>0</v>
      </c>
      <c r="AS28" s="54"/>
      <c r="AT28" s="333">
        <v>0</v>
      </c>
      <c r="AU28" s="56">
        <v>0</v>
      </c>
      <c r="AV28" s="53">
        <v>0</v>
      </c>
      <c r="AW28" s="54"/>
      <c r="AX28" s="333">
        <v>0</v>
      </c>
      <c r="AY28" s="56">
        <v>0</v>
      </c>
      <c r="AZ28" s="53">
        <v>0</v>
      </c>
      <c r="BA28" s="54"/>
      <c r="BB28" s="55">
        <v>0</v>
      </c>
      <c r="BC28" s="57">
        <v>0</v>
      </c>
      <c r="BD28" s="58">
        <v>0</v>
      </c>
      <c r="BE28" s="39">
        <f t="shared" si="4"/>
        <v>6944</v>
      </c>
      <c r="BF28" s="328">
        <f t="shared" si="25"/>
        <v>7978</v>
      </c>
      <c r="BG28" s="59">
        <f t="shared" si="26"/>
        <v>7978</v>
      </c>
      <c r="BH28" s="60">
        <f t="shared" si="27"/>
        <v>-1034</v>
      </c>
      <c r="BI28" s="337">
        <f t="shared" si="2"/>
        <v>-0.14890552995391704</v>
      </c>
    </row>
    <row r="29" spans="1:61" s="11" customFormat="1" ht="13.95" customHeight="1" thickBot="1" x14ac:dyDescent="0.3">
      <c r="A29" s="61" t="s">
        <v>190</v>
      </c>
      <c r="B29" s="52">
        <v>23273</v>
      </c>
      <c r="C29" s="51">
        <v>23273</v>
      </c>
      <c r="D29" s="51">
        <v>0</v>
      </c>
      <c r="E29" s="51">
        <v>23273</v>
      </c>
      <c r="F29" s="51">
        <v>23273</v>
      </c>
      <c r="G29" s="62">
        <v>5818.25</v>
      </c>
      <c r="H29" s="63">
        <v>0</v>
      </c>
      <c r="I29" s="64"/>
      <c r="J29" s="65">
        <v>0</v>
      </c>
      <c r="K29" s="62">
        <v>0</v>
      </c>
      <c r="L29" s="63">
        <v>0</v>
      </c>
      <c r="M29" s="64"/>
      <c r="N29" s="65">
        <v>0</v>
      </c>
      <c r="O29" s="62">
        <v>0</v>
      </c>
      <c r="P29" s="63">
        <v>0</v>
      </c>
      <c r="Q29" s="64"/>
      <c r="R29" s="65">
        <v>0</v>
      </c>
      <c r="S29" s="62">
        <v>5818.25</v>
      </c>
      <c r="T29" s="63">
        <v>0</v>
      </c>
      <c r="U29" s="64"/>
      <c r="V29" s="65">
        <v>0</v>
      </c>
      <c r="W29" s="62">
        <v>0</v>
      </c>
      <c r="X29" s="63">
        <v>0</v>
      </c>
      <c r="Y29" s="64"/>
      <c r="Z29" s="65">
        <v>0</v>
      </c>
      <c r="AA29" s="62">
        <v>0</v>
      </c>
      <c r="AB29" s="63">
        <v>0</v>
      </c>
      <c r="AC29" s="64"/>
      <c r="AD29" s="65">
        <v>0</v>
      </c>
      <c r="AE29" s="62">
        <v>5818.25</v>
      </c>
      <c r="AF29" s="63">
        <v>0</v>
      </c>
      <c r="AG29" s="64"/>
      <c r="AH29" s="65">
        <v>0</v>
      </c>
      <c r="AI29" s="62">
        <v>0</v>
      </c>
      <c r="AJ29" s="63">
        <v>0</v>
      </c>
      <c r="AK29" s="64"/>
      <c r="AL29" s="65">
        <v>0</v>
      </c>
      <c r="AM29" s="62">
        <v>0</v>
      </c>
      <c r="AN29" s="63">
        <v>0</v>
      </c>
      <c r="AO29" s="64"/>
      <c r="AP29" s="65">
        <v>0</v>
      </c>
      <c r="AQ29" s="62">
        <v>5818.25</v>
      </c>
      <c r="AR29" s="63">
        <v>0</v>
      </c>
      <c r="AS29" s="64"/>
      <c r="AT29" s="65">
        <v>0</v>
      </c>
      <c r="AU29" s="62">
        <v>0</v>
      </c>
      <c r="AV29" s="63">
        <v>0</v>
      </c>
      <c r="AW29" s="64"/>
      <c r="AX29" s="65">
        <v>0</v>
      </c>
      <c r="AY29" s="62">
        <v>0</v>
      </c>
      <c r="AZ29" s="63">
        <v>0</v>
      </c>
      <c r="BA29" s="64"/>
      <c r="BB29" s="65">
        <v>0</v>
      </c>
      <c r="BC29" s="46">
        <v>0</v>
      </c>
      <c r="BD29" s="47">
        <v>0</v>
      </c>
      <c r="BE29" s="39">
        <f t="shared" si="4"/>
        <v>5818.25</v>
      </c>
      <c r="BF29" s="328">
        <f t="shared" si="25"/>
        <v>0</v>
      </c>
      <c r="BG29" s="59">
        <f t="shared" si="26"/>
        <v>0</v>
      </c>
      <c r="BH29" s="60">
        <f t="shared" si="27"/>
        <v>23273</v>
      </c>
      <c r="BI29" s="318">
        <f t="shared" si="2"/>
        <v>1</v>
      </c>
    </row>
    <row r="30" spans="1:61" s="11" customFormat="1" ht="14.4" thickBot="1" x14ac:dyDescent="0.3">
      <c r="A30" s="66" t="s">
        <v>22</v>
      </c>
      <c r="B30" s="67">
        <f t="shared" ref="B30:H30" si="28">SUM(B13,B22,B25:B29)</f>
        <v>63255676</v>
      </c>
      <c r="C30" s="68">
        <f t="shared" si="28"/>
        <v>20736045</v>
      </c>
      <c r="D30" s="68">
        <f t="shared" si="28"/>
        <v>42519631</v>
      </c>
      <c r="E30" s="68">
        <f t="shared" si="28"/>
        <v>60910459.320000008</v>
      </c>
      <c r="F30" s="68">
        <f t="shared" si="28"/>
        <v>8157662.7399999993</v>
      </c>
      <c r="G30" s="69">
        <f t="shared" si="28"/>
        <v>8138809.1741666663</v>
      </c>
      <c r="H30" s="70">
        <f t="shared" si="28"/>
        <v>7733489.0500000007</v>
      </c>
      <c r="I30" s="71"/>
      <c r="J30" s="72">
        <f>SUM(J13,J22,J25:J29)</f>
        <v>6979840.0500000007</v>
      </c>
      <c r="K30" s="69">
        <f>SUM(K13,K22,K25:K29)</f>
        <v>5628201.4891666658</v>
      </c>
      <c r="L30" s="70">
        <f>SUM(L13,L22,L25:L29)</f>
        <v>4844893.21</v>
      </c>
      <c r="M30" s="71"/>
      <c r="N30" s="72">
        <f>SUM(N13,N22,N25:N29)</f>
        <v>1389737.82</v>
      </c>
      <c r="O30" s="69">
        <f>SUM(O13,O22,O25:O29)</f>
        <v>1641843.9241666668</v>
      </c>
      <c r="P30" s="70">
        <f>SUM(P13,P22,P25:P29)</f>
        <v>0</v>
      </c>
      <c r="Q30" s="71"/>
      <c r="R30" s="72">
        <f>SUM(R13,R22,R25:R29)</f>
        <v>0</v>
      </c>
      <c r="S30" s="69">
        <f>SUM(S13,S22,S25:S29)</f>
        <v>5035726.0266666673</v>
      </c>
      <c r="T30" s="70">
        <f>SUM(T13,T22,T25:T29)</f>
        <v>0</v>
      </c>
      <c r="U30" s="71"/>
      <c r="V30" s="72">
        <f>SUM(V13,V22,V25:V29)</f>
        <v>0</v>
      </c>
      <c r="W30" s="69">
        <f>SUM(W13,W22,W25:W29)</f>
        <v>6027041.3516666666</v>
      </c>
      <c r="X30" s="70">
        <f>SUM(X13,X22,X25:X29)</f>
        <v>0</v>
      </c>
      <c r="Y30" s="71"/>
      <c r="Z30" s="72">
        <f>SUM(Z13,Z22,Z25:Z29)</f>
        <v>0</v>
      </c>
      <c r="AA30" s="69">
        <f>SUM(AA13,AA22,AA25:AA29)</f>
        <v>4068148.3241666672</v>
      </c>
      <c r="AB30" s="70">
        <f>SUM(AB13,AB22,AB25:AB29)</f>
        <v>0</v>
      </c>
      <c r="AC30" s="71"/>
      <c r="AD30" s="72">
        <f>SUM(AD13,AD22,AD25:AD29)</f>
        <v>0</v>
      </c>
      <c r="AE30" s="69">
        <f>SUM(AE13,AE22,AE25:AE29)</f>
        <v>2346649.1466666665</v>
      </c>
      <c r="AF30" s="70">
        <f>SUM(AF13,AF22,AF25:AF29)</f>
        <v>0</v>
      </c>
      <c r="AG30" s="71"/>
      <c r="AH30" s="72">
        <f>SUM(AH13,AH22,AH25:AH29)</f>
        <v>0</v>
      </c>
      <c r="AI30" s="69">
        <f>SUM(AI13,AI22,AI25:AI29)</f>
        <v>5361398.791666666</v>
      </c>
      <c r="AJ30" s="70">
        <f>SUM(AJ13,AJ22,AJ25:AJ29)</f>
        <v>0</v>
      </c>
      <c r="AK30" s="71"/>
      <c r="AL30" s="72">
        <f>SUM(AL13,AL22,AL25:AL29)</f>
        <v>0</v>
      </c>
      <c r="AM30" s="69">
        <f>SUM(AM13,AM22,AM25:AM29)</f>
        <v>8898837.0441666674</v>
      </c>
      <c r="AN30" s="70">
        <f>SUM(AN13,AN22,AN25:AN29)</f>
        <v>0</v>
      </c>
      <c r="AO30" s="71"/>
      <c r="AP30" s="72">
        <f>SUM(AP13,AP22,AP25:AP29)</f>
        <v>0</v>
      </c>
      <c r="AQ30" s="69">
        <f>SUM(AQ13,AQ22,AQ25:AQ29)</f>
        <v>5291594.0141666681</v>
      </c>
      <c r="AR30" s="70">
        <f>SUM(AR13,AR22,AR25:AR29)</f>
        <v>0</v>
      </c>
      <c r="AS30" s="71"/>
      <c r="AT30" s="72">
        <f>SUM(AT13,AT22,AT25:AT29)</f>
        <v>0</v>
      </c>
      <c r="AU30" s="69">
        <f>SUM(AU13,AU22,AU25:AU29)</f>
        <v>6243899.3641666658</v>
      </c>
      <c r="AV30" s="70">
        <f>SUM(AV13,AV22,AV25:AV29)</f>
        <v>0</v>
      </c>
      <c r="AW30" s="71"/>
      <c r="AX30" s="72">
        <f>SUM(AX13,AX22,AX25:AX29)</f>
        <v>0</v>
      </c>
      <c r="AY30" s="69">
        <f>SUM(AY13,AY22,AY25:AY29)</f>
        <v>2228310.6691666665</v>
      </c>
      <c r="AZ30" s="70">
        <f>SUM(AZ13,AZ22,AZ25:AZ29)</f>
        <v>0</v>
      </c>
      <c r="BA30" s="71"/>
      <c r="BB30" s="72">
        <f t="shared" ref="BB30:BH30" si="29">SUM(BB13,BB22,BB25:BB29)</f>
        <v>0</v>
      </c>
      <c r="BC30" s="73">
        <f t="shared" si="29"/>
        <v>0</v>
      </c>
      <c r="BD30" s="74">
        <f t="shared" si="29"/>
        <v>0</v>
      </c>
      <c r="BE30" s="75">
        <f t="shared" si="29"/>
        <v>13767010.663333334</v>
      </c>
      <c r="BF30" s="329">
        <f t="shared" si="29"/>
        <v>12578382.260000002</v>
      </c>
      <c r="BG30" s="76">
        <f t="shared" ref="BG30" si="30">SUM(BG13,BG22,BG25:BG29)</f>
        <v>8369577.8700000001</v>
      </c>
      <c r="BH30" s="77">
        <f t="shared" si="29"/>
        <v>48332077.06000001</v>
      </c>
      <c r="BI30" s="319">
        <f t="shared" si="2"/>
        <v>0.79349388593643599</v>
      </c>
    </row>
    <row r="31" spans="1:61" x14ac:dyDescent="0.25">
      <c r="B31" s="10"/>
      <c r="C31" s="10"/>
      <c r="D31" s="10"/>
      <c r="E31" s="10"/>
      <c r="F31" s="10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78"/>
      <c r="Z31" s="14"/>
      <c r="AA31" s="14"/>
      <c r="AB31" s="14"/>
      <c r="AC31" s="78"/>
      <c r="AD31" s="14"/>
      <c r="AE31" s="14"/>
      <c r="AF31" s="14"/>
      <c r="AG31" s="78"/>
      <c r="AH31" s="14"/>
      <c r="AI31" s="14"/>
      <c r="AJ31" s="14"/>
      <c r="AK31" s="78"/>
      <c r="AL31" s="14"/>
      <c r="AM31" s="14"/>
      <c r="AN31" s="14"/>
      <c r="AO31" s="78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0"/>
      <c r="BF31" s="10"/>
      <c r="BG31" s="10"/>
    </row>
    <row r="32" spans="1:61" x14ac:dyDescent="0.25">
      <c r="B32" s="10"/>
      <c r="C32" s="10"/>
      <c r="D32" s="10"/>
      <c r="E32" s="10"/>
      <c r="F32" s="10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78"/>
      <c r="Z32" s="14"/>
      <c r="AA32" s="14"/>
      <c r="AB32" s="14"/>
      <c r="AC32" s="78"/>
      <c r="AD32" s="14"/>
      <c r="AE32" s="14"/>
      <c r="AF32" s="14"/>
      <c r="AG32" s="78"/>
      <c r="AH32" s="14"/>
      <c r="AI32" s="14"/>
      <c r="AJ32" s="14"/>
      <c r="AK32" s="78"/>
      <c r="AL32" s="14"/>
      <c r="AM32" s="14"/>
      <c r="AN32" s="14"/>
      <c r="AO32" s="78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0"/>
      <c r="BF32" s="10"/>
      <c r="BG32" s="10"/>
    </row>
    <row r="33" spans="1:61" ht="15" thickBot="1" x14ac:dyDescent="0.35">
      <c r="A33" s="80" t="s">
        <v>23</v>
      </c>
      <c r="B33" s="81"/>
      <c r="C33" s="81"/>
      <c r="D33" s="81"/>
      <c r="E33" s="82"/>
      <c r="F33" s="82"/>
      <c r="G33" s="83">
        <f>G30</f>
        <v>8138809.1741666663</v>
      </c>
      <c r="H33" s="83">
        <f>H30</f>
        <v>7733489.0500000007</v>
      </c>
      <c r="I33" s="83"/>
      <c r="J33" s="83">
        <f>J30</f>
        <v>6979840.0500000007</v>
      </c>
      <c r="K33" s="83">
        <f>G33+K30</f>
        <v>13767010.663333332</v>
      </c>
      <c r="L33" s="83">
        <f>H33+L30</f>
        <v>12578382.260000002</v>
      </c>
      <c r="M33" s="83"/>
      <c r="N33" s="83">
        <f>J33+N30</f>
        <v>8369577.870000001</v>
      </c>
      <c r="O33" s="83">
        <f>K33+O30</f>
        <v>15408854.587499999</v>
      </c>
      <c r="P33" s="83">
        <f>L33+P30</f>
        <v>12578382.260000002</v>
      </c>
      <c r="Q33" s="83"/>
      <c r="R33" s="83">
        <f>N33+R30</f>
        <v>8369577.870000001</v>
      </c>
      <c r="S33" s="83">
        <f>O33+S30</f>
        <v>20444580.614166666</v>
      </c>
      <c r="T33" s="83">
        <f>P33+T30</f>
        <v>12578382.260000002</v>
      </c>
      <c r="U33" s="83"/>
      <c r="V33" s="83">
        <f>R33+V30</f>
        <v>8369577.870000001</v>
      </c>
      <c r="W33" s="83">
        <f>S33+W30</f>
        <v>26471621.965833332</v>
      </c>
      <c r="X33" s="83">
        <f>T33+X30</f>
        <v>12578382.260000002</v>
      </c>
      <c r="Y33" s="84"/>
      <c r="Z33" s="83">
        <f>V33+Z30</f>
        <v>8369577.870000001</v>
      </c>
      <c r="AA33" s="83">
        <f>W33+AA30</f>
        <v>30539770.289999999</v>
      </c>
      <c r="AB33" s="83">
        <f>X33+AB30</f>
        <v>12578382.260000002</v>
      </c>
      <c r="AC33" s="84"/>
      <c r="AD33" s="83">
        <f>Z33+AD30</f>
        <v>8369577.870000001</v>
      </c>
      <c r="AE33" s="83">
        <f>+AA33+AE30</f>
        <v>32886419.436666667</v>
      </c>
      <c r="AF33" s="83">
        <f>AB33+AF30</f>
        <v>12578382.260000002</v>
      </c>
      <c r="AG33" s="84"/>
      <c r="AH33" s="83">
        <f>AD33+AH30</f>
        <v>8369577.870000001</v>
      </c>
      <c r="AI33" s="83">
        <f>AE33+AI30</f>
        <v>38247818.228333332</v>
      </c>
      <c r="AJ33" s="83">
        <f>AF33+AJ30</f>
        <v>12578382.260000002</v>
      </c>
      <c r="AK33" s="84"/>
      <c r="AL33" s="83">
        <f>AH33+AL30</f>
        <v>8369577.870000001</v>
      </c>
      <c r="AM33" s="83">
        <f>AI33+AM30</f>
        <v>47146655.272500001</v>
      </c>
      <c r="AN33" s="83">
        <f>AJ33+AN30</f>
        <v>12578382.260000002</v>
      </c>
      <c r="AO33" s="84"/>
      <c r="AP33" s="83">
        <f>AL33+AP30</f>
        <v>8369577.870000001</v>
      </c>
      <c r="AQ33" s="83">
        <f>AM33+AQ30</f>
        <v>52438249.286666669</v>
      </c>
      <c r="AR33" s="83">
        <f>AN33+AR30</f>
        <v>12578382.260000002</v>
      </c>
      <c r="AS33" s="83"/>
      <c r="AT33" s="83">
        <f>AP33+AT30</f>
        <v>8369577.870000001</v>
      </c>
      <c r="AU33" s="83">
        <f>AQ33+AU30</f>
        <v>58682148.650833338</v>
      </c>
      <c r="AV33" s="83">
        <f>AR33+AV30</f>
        <v>12578382.260000002</v>
      </c>
      <c r="AW33" s="83"/>
      <c r="AX33" s="83">
        <f>AT33+AX30</f>
        <v>8369577.870000001</v>
      </c>
      <c r="AY33" s="83">
        <f>AU33+AY30</f>
        <v>60910459.320000008</v>
      </c>
      <c r="AZ33" s="83">
        <f>AV33+AZ30</f>
        <v>12578382.260000002</v>
      </c>
      <c r="BA33" s="83"/>
      <c r="BB33" s="83">
        <f>AX33+BB30</f>
        <v>8369577.870000001</v>
      </c>
      <c r="BC33" s="83"/>
      <c r="BD33" s="83">
        <f>BB33+BD30</f>
        <v>8369577.870000001</v>
      </c>
      <c r="BF33" s="85" t="s">
        <v>24</v>
      </c>
      <c r="BG33" s="85" t="s">
        <v>24</v>
      </c>
      <c r="BI33" s="86">
        <f>BF30/BE30</f>
        <v>0.91366111115907744</v>
      </c>
    </row>
    <row r="34" spans="1:61" s="11" customFormat="1" ht="15" thickTop="1" x14ac:dyDescent="0.3">
      <c r="A34" s="87" t="s">
        <v>25</v>
      </c>
      <c r="B34" s="88"/>
      <c r="C34" s="88"/>
      <c r="D34" s="88"/>
      <c r="E34" s="88"/>
      <c r="F34" s="88"/>
      <c r="G34" s="364">
        <f>H30/G30</f>
        <v>0.95019908742261838</v>
      </c>
      <c r="H34" s="365"/>
      <c r="I34" s="365"/>
      <c r="J34" s="366"/>
      <c r="K34" s="364">
        <f>L30/K30</f>
        <v>0.86082440710866492</v>
      </c>
      <c r="L34" s="365"/>
      <c r="M34" s="365"/>
      <c r="N34" s="366"/>
      <c r="O34" s="364">
        <f>P30/O30</f>
        <v>0</v>
      </c>
      <c r="P34" s="365"/>
      <c r="Q34" s="365"/>
      <c r="R34" s="366"/>
      <c r="S34" s="364">
        <f>T30/S30</f>
        <v>0</v>
      </c>
      <c r="T34" s="365"/>
      <c r="U34" s="365"/>
      <c r="V34" s="366"/>
      <c r="W34" s="364">
        <f>X30/W30</f>
        <v>0</v>
      </c>
      <c r="X34" s="365"/>
      <c r="Y34" s="365"/>
      <c r="Z34" s="366"/>
      <c r="AA34" s="364">
        <f>AB30/AA30</f>
        <v>0</v>
      </c>
      <c r="AB34" s="365"/>
      <c r="AC34" s="365"/>
      <c r="AD34" s="366"/>
      <c r="AE34" s="359">
        <f>AF30/AE30</f>
        <v>0</v>
      </c>
      <c r="AF34" s="360"/>
      <c r="AG34" s="360"/>
      <c r="AH34" s="361"/>
      <c r="AI34" s="359">
        <f>AJ30/AI30</f>
        <v>0</v>
      </c>
      <c r="AJ34" s="360"/>
      <c r="AK34" s="360"/>
      <c r="AL34" s="361"/>
      <c r="AM34" s="359">
        <f>AN30/AM30</f>
        <v>0</v>
      </c>
      <c r="AN34" s="360"/>
      <c r="AO34" s="360"/>
      <c r="AP34" s="361"/>
      <c r="AQ34" s="359">
        <f>AR30/AQ30</f>
        <v>0</v>
      </c>
      <c r="AR34" s="360"/>
      <c r="AS34" s="360"/>
      <c r="AT34" s="361"/>
      <c r="AU34" s="359">
        <f>AV30/AU30</f>
        <v>0</v>
      </c>
      <c r="AV34" s="360"/>
      <c r="AW34" s="360"/>
      <c r="AX34" s="361"/>
      <c r="AY34" s="359">
        <f>AZ30/AY30</f>
        <v>0</v>
      </c>
      <c r="AZ34" s="360"/>
      <c r="BA34" s="360"/>
      <c r="BB34" s="361"/>
      <c r="BC34" s="89"/>
      <c r="BD34" s="90"/>
      <c r="BF34" s="85" t="s">
        <v>26</v>
      </c>
      <c r="BG34" s="85" t="s">
        <v>26</v>
      </c>
      <c r="BH34" s="13"/>
      <c r="BI34" s="86">
        <f>BG30/BE30</f>
        <v>0.60794446046964257</v>
      </c>
    </row>
    <row r="35" spans="1:61" s="11" customFormat="1" ht="14.4" x14ac:dyDescent="0.3">
      <c r="A35" s="91" t="s">
        <v>27</v>
      </c>
      <c r="B35" s="88"/>
      <c r="C35" s="88"/>
      <c r="D35" s="88"/>
      <c r="E35" s="88"/>
      <c r="F35" s="88"/>
      <c r="G35" s="355">
        <f>H30/G30-1</f>
        <v>-4.9800912577381617E-2</v>
      </c>
      <c r="H35" s="356"/>
      <c r="I35" s="356"/>
      <c r="J35" s="357"/>
      <c r="K35" s="355">
        <f>L30/K30-1</f>
        <v>-0.13917559289133508</v>
      </c>
      <c r="L35" s="356"/>
      <c r="M35" s="356"/>
      <c r="N35" s="357"/>
      <c r="O35" s="355">
        <f>P30/O30-1</f>
        <v>-1</v>
      </c>
      <c r="P35" s="356"/>
      <c r="Q35" s="356"/>
      <c r="R35" s="357"/>
      <c r="S35" s="355">
        <f>T30/S30-1</f>
        <v>-1</v>
      </c>
      <c r="T35" s="356"/>
      <c r="U35" s="356"/>
      <c r="V35" s="357"/>
      <c r="W35" s="355">
        <f>X30/W30-1</f>
        <v>-1</v>
      </c>
      <c r="X35" s="356"/>
      <c r="Y35" s="356"/>
      <c r="Z35" s="357"/>
      <c r="AA35" s="355">
        <f>AB30/AA30-1</f>
        <v>-1</v>
      </c>
      <c r="AB35" s="356"/>
      <c r="AC35" s="356"/>
      <c r="AD35" s="357"/>
      <c r="AE35" s="355">
        <f>AF30/AE30-1</f>
        <v>-1</v>
      </c>
      <c r="AF35" s="356"/>
      <c r="AG35" s="356"/>
      <c r="AH35" s="357"/>
      <c r="AI35" s="355">
        <f>AJ30/AI30-1</f>
        <v>-1</v>
      </c>
      <c r="AJ35" s="356"/>
      <c r="AK35" s="356"/>
      <c r="AL35" s="357"/>
      <c r="AM35" s="355">
        <f>AN30/AM30-1</f>
        <v>-1</v>
      </c>
      <c r="AN35" s="356"/>
      <c r="AO35" s="356"/>
      <c r="AP35" s="357"/>
      <c r="AQ35" s="355">
        <f>AR30/AQ30-1</f>
        <v>-1</v>
      </c>
      <c r="AR35" s="356"/>
      <c r="AS35" s="356"/>
      <c r="AT35" s="357"/>
      <c r="AU35" s="355">
        <f>AV30/AU30-1</f>
        <v>-1</v>
      </c>
      <c r="AV35" s="356"/>
      <c r="AW35" s="356"/>
      <c r="AX35" s="357"/>
      <c r="AY35" s="355">
        <f>AZ30/AY30-1</f>
        <v>-1</v>
      </c>
      <c r="AZ35" s="356"/>
      <c r="BA35" s="356"/>
      <c r="BB35" s="357"/>
      <c r="BC35" s="92"/>
      <c r="BD35" s="90"/>
      <c r="BF35" s="85"/>
      <c r="BG35" s="85"/>
      <c r="BH35" s="13"/>
      <c r="BI35" s="86"/>
    </row>
    <row r="36" spans="1:61" s="11" customFormat="1" ht="14.4" x14ac:dyDescent="0.3">
      <c r="A36" s="93" t="s">
        <v>28</v>
      </c>
      <c r="B36" s="88"/>
      <c r="C36" s="88"/>
      <c r="D36" s="88"/>
      <c r="E36" s="88"/>
      <c r="F36" s="88"/>
      <c r="G36" s="352">
        <f>H30/G30</f>
        <v>0.95019908742261838</v>
      </c>
      <c r="H36" s="353"/>
      <c r="I36" s="353"/>
      <c r="J36" s="354"/>
      <c r="K36" s="352">
        <f>L33/K33</f>
        <v>0.91366111115907755</v>
      </c>
      <c r="L36" s="353"/>
      <c r="M36" s="353"/>
      <c r="N36" s="354"/>
      <c r="O36" s="352">
        <f>P33/O33</f>
        <v>0.81630871318649878</v>
      </c>
      <c r="P36" s="353"/>
      <c r="Q36" s="353"/>
      <c r="R36" s="354"/>
      <c r="S36" s="352">
        <f>T33/S33</f>
        <v>0.61524286055953925</v>
      </c>
      <c r="T36" s="353"/>
      <c r="U36" s="353"/>
      <c r="V36" s="354"/>
      <c r="W36" s="352">
        <f>X33/W33</f>
        <v>0.47516477366724252</v>
      </c>
      <c r="X36" s="353"/>
      <c r="Y36" s="353"/>
      <c r="Z36" s="354"/>
      <c r="AA36" s="352">
        <f>AB33/AA33</f>
        <v>0.41186892175540335</v>
      </c>
      <c r="AB36" s="353"/>
      <c r="AC36" s="353"/>
      <c r="AD36" s="354"/>
      <c r="AE36" s="352">
        <f>AF33/AE33</f>
        <v>0.38247953031869902</v>
      </c>
      <c r="AF36" s="353"/>
      <c r="AG36" s="353"/>
      <c r="AH36" s="354"/>
      <c r="AI36" s="358">
        <f>AJ33/AI33</f>
        <v>0.32886535344079182</v>
      </c>
      <c r="AJ36" s="358"/>
      <c r="AK36" s="358"/>
      <c r="AL36" s="358"/>
      <c r="AM36" s="358">
        <f>AN33/AM33</f>
        <v>0.26679267462981199</v>
      </c>
      <c r="AN36" s="358"/>
      <c r="AO36" s="358"/>
      <c r="AP36" s="358"/>
      <c r="AQ36" s="358">
        <f>AR33/AQ33</f>
        <v>0.23987037002774753</v>
      </c>
      <c r="AR36" s="358"/>
      <c r="AS36" s="358"/>
      <c r="AT36" s="358"/>
      <c r="AU36" s="358">
        <f>AV33/AU33</f>
        <v>0.21434767726115594</v>
      </c>
      <c r="AV36" s="358"/>
      <c r="AW36" s="358"/>
      <c r="AX36" s="358"/>
      <c r="AY36" s="358">
        <f>AZ33/AY33</f>
        <v>0.20650611406356409</v>
      </c>
      <c r="AZ36" s="358"/>
      <c r="BA36" s="358"/>
      <c r="BB36" s="358"/>
      <c r="BC36" s="89"/>
      <c r="BD36" s="90"/>
      <c r="BF36" s="85" t="s">
        <v>29</v>
      </c>
      <c r="BG36" s="85" t="s">
        <v>29</v>
      </c>
      <c r="BH36" s="13"/>
      <c r="BI36" s="86">
        <f>C30/B30</f>
        <v>0.32781319102494455</v>
      </c>
    </row>
    <row r="37" spans="1:61" s="11" customFormat="1" ht="14.4" x14ac:dyDescent="0.3">
      <c r="A37" s="91" t="s">
        <v>30</v>
      </c>
      <c r="B37" s="88"/>
      <c r="C37" s="88"/>
      <c r="D37" s="88"/>
      <c r="E37" s="88"/>
      <c r="F37" s="88"/>
      <c r="G37" s="355">
        <f>H30/G30-1</f>
        <v>-4.9800912577381617E-2</v>
      </c>
      <c r="H37" s="356"/>
      <c r="I37" s="356"/>
      <c r="J37" s="357"/>
      <c r="K37" s="355">
        <f>L33/K33-1</f>
        <v>-8.6338888840922445E-2</v>
      </c>
      <c r="L37" s="356"/>
      <c r="M37" s="356"/>
      <c r="N37" s="357"/>
      <c r="O37" s="355">
        <f t="shared" ref="O37" si="31">P33/O33-1</f>
        <v>-0.18369128681350122</v>
      </c>
      <c r="P37" s="356"/>
      <c r="Q37" s="356"/>
      <c r="R37" s="357"/>
      <c r="S37" s="355">
        <f t="shared" ref="S37" si="32">T33/S33-1</f>
        <v>-0.38475713944046075</v>
      </c>
      <c r="T37" s="356"/>
      <c r="U37" s="356"/>
      <c r="V37" s="357"/>
      <c r="W37" s="355">
        <f>X33/W33-1</f>
        <v>-0.52483522633275748</v>
      </c>
      <c r="X37" s="356"/>
      <c r="Y37" s="356"/>
      <c r="Z37" s="357"/>
      <c r="AA37" s="355">
        <f t="shared" ref="AA37" si="33">AB33/AA33-1</f>
        <v>-0.58813107824459665</v>
      </c>
      <c r="AB37" s="356"/>
      <c r="AC37" s="356"/>
      <c r="AD37" s="357"/>
      <c r="AE37" s="355">
        <f t="shared" ref="AE37" si="34">AF33/AE33-1</f>
        <v>-0.61752046968130103</v>
      </c>
      <c r="AF37" s="356"/>
      <c r="AG37" s="356"/>
      <c r="AH37" s="357"/>
      <c r="AI37" s="355">
        <f t="shared" ref="AI37" si="35">AJ33/AI33-1</f>
        <v>-0.67113464655920818</v>
      </c>
      <c r="AJ37" s="356"/>
      <c r="AK37" s="356"/>
      <c r="AL37" s="357"/>
      <c r="AM37" s="355">
        <f t="shared" ref="AM37" si="36">AN33/AM33-1</f>
        <v>-0.73320732537018807</v>
      </c>
      <c r="AN37" s="356"/>
      <c r="AO37" s="356"/>
      <c r="AP37" s="357"/>
      <c r="AQ37" s="355">
        <f t="shared" ref="AQ37" si="37">AR33/AQ33-1</f>
        <v>-0.76012962997225242</v>
      </c>
      <c r="AR37" s="356"/>
      <c r="AS37" s="356"/>
      <c r="AT37" s="357"/>
      <c r="AU37" s="355">
        <f t="shared" ref="AU37" si="38">AV33/AU33-1</f>
        <v>-0.78565232273884411</v>
      </c>
      <c r="AV37" s="356"/>
      <c r="AW37" s="356"/>
      <c r="AX37" s="357"/>
      <c r="AY37" s="355">
        <f t="shared" ref="AY37" si="39">AZ33/AY33-1</f>
        <v>-0.79349388593643588</v>
      </c>
      <c r="AZ37" s="356"/>
      <c r="BA37" s="356"/>
      <c r="BB37" s="357"/>
      <c r="BC37" s="92"/>
      <c r="BD37" s="90"/>
      <c r="BF37" s="85"/>
      <c r="BG37" s="85"/>
      <c r="BH37" s="13"/>
      <c r="BI37" s="86"/>
    </row>
    <row r="38" spans="1:61" s="11" customFormat="1" x14ac:dyDescent="0.25">
      <c r="A38" s="94"/>
      <c r="B38" s="13"/>
      <c r="C38" s="13"/>
      <c r="D38" s="13"/>
      <c r="E38" s="13"/>
      <c r="F38" s="13"/>
      <c r="Y38" s="95"/>
      <c r="AC38" s="95"/>
      <c r="AG38" s="95"/>
      <c r="AK38" s="95"/>
      <c r="AO38" s="95"/>
      <c r="BF38" s="85" t="s">
        <v>31</v>
      </c>
      <c r="BG38" s="85" t="s">
        <v>31</v>
      </c>
      <c r="BH38" s="2"/>
      <c r="BI38" s="86">
        <f>BG30/C30</f>
        <v>0.40362460006235518</v>
      </c>
    </row>
    <row r="39" spans="1:61" s="11" customFormat="1" x14ac:dyDescent="0.25">
      <c r="A39" s="1"/>
      <c r="B39" s="13"/>
      <c r="C39" s="13"/>
      <c r="D39" s="13"/>
      <c r="E39" s="13"/>
      <c r="F39" s="13"/>
      <c r="Y39" s="95"/>
      <c r="AC39" s="95"/>
      <c r="AG39" s="95"/>
      <c r="AK39" s="95"/>
      <c r="AO39" s="95"/>
      <c r="BE39" s="86" t="s">
        <v>32</v>
      </c>
      <c r="BF39" s="13"/>
      <c r="BH39" s="2"/>
      <c r="BI39" s="2"/>
    </row>
    <row r="40" spans="1:61" x14ac:dyDescent="0.25">
      <c r="P40" s="11"/>
      <c r="T40" s="96"/>
      <c r="BG40" s="97"/>
    </row>
    <row r="41" spans="1:61" x14ac:dyDescent="0.25">
      <c r="E41" s="10"/>
      <c r="F41" s="10"/>
      <c r="BE41" s="10"/>
      <c r="BF41" s="10"/>
    </row>
    <row r="42" spans="1:61" x14ac:dyDescent="0.25">
      <c r="J42" s="98"/>
      <c r="N42" s="98"/>
      <c r="R42" s="98"/>
      <c r="V42" s="98"/>
      <c r="AD42" s="79"/>
      <c r="AH42" s="79"/>
      <c r="AL42" s="98"/>
      <c r="AP42" s="98"/>
      <c r="AT42" s="98"/>
      <c r="BF42" s="13"/>
    </row>
    <row r="43" spans="1:61" x14ac:dyDescent="0.25">
      <c r="BF43" s="10"/>
    </row>
    <row r="45" spans="1:61" s="2" customFormat="1" x14ac:dyDescent="0.25">
      <c r="A45" s="1"/>
      <c r="C45" s="13"/>
      <c r="D45" s="13"/>
      <c r="E45" s="13"/>
      <c r="F45" s="1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3"/>
      <c r="Z45" s="1"/>
      <c r="AA45" s="1"/>
      <c r="AB45" s="1"/>
      <c r="AC45" s="3"/>
      <c r="AD45" s="1"/>
      <c r="AE45" s="1"/>
      <c r="AF45" s="1"/>
      <c r="AG45" s="3"/>
      <c r="AH45" s="1"/>
      <c r="AI45" s="1"/>
      <c r="AJ45" s="1"/>
      <c r="AK45" s="3"/>
      <c r="AL45" s="1"/>
      <c r="AM45" s="1"/>
      <c r="AN45" s="1"/>
      <c r="AO45" s="3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3"/>
      <c r="BF45" s="13"/>
      <c r="BG45" s="13"/>
    </row>
    <row r="46" spans="1:61" s="2" customFormat="1" x14ac:dyDescent="0.25">
      <c r="A46" s="1"/>
      <c r="C46" s="13"/>
      <c r="D46" s="13"/>
      <c r="E46" s="13"/>
      <c r="F46" s="1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3"/>
      <c r="Z46" s="1"/>
      <c r="AA46" s="1"/>
      <c r="AB46" s="1"/>
      <c r="AC46" s="3"/>
      <c r="AD46" s="1"/>
      <c r="AE46" s="1"/>
      <c r="AF46" s="1"/>
      <c r="AG46" s="3"/>
      <c r="AH46" s="1"/>
      <c r="AI46" s="1"/>
      <c r="AJ46" s="1"/>
      <c r="AK46" s="3"/>
      <c r="AL46" s="1"/>
      <c r="AM46" s="1"/>
      <c r="AN46" s="1"/>
      <c r="AO46" s="3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3"/>
      <c r="BF46" s="13"/>
      <c r="BG46" s="13"/>
    </row>
    <row r="47" spans="1:61" s="2" customFormat="1" x14ac:dyDescent="0.25">
      <c r="A47" s="1"/>
      <c r="C47" s="13"/>
      <c r="D47" s="13"/>
      <c r="E47" s="13"/>
      <c r="F47" s="1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3"/>
      <c r="Z47" s="1"/>
      <c r="AA47" s="1"/>
      <c r="AB47" s="1"/>
      <c r="AC47" s="3"/>
      <c r="AD47" s="1"/>
      <c r="AE47" s="1"/>
      <c r="AF47" s="1"/>
      <c r="AG47" s="3"/>
      <c r="AH47" s="1"/>
      <c r="AI47" s="1"/>
      <c r="AJ47" s="1"/>
      <c r="AK47" s="3"/>
      <c r="AL47" s="1"/>
      <c r="AM47" s="1"/>
      <c r="AN47" s="1"/>
      <c r="AO47" s="3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3"/>
      <c r="BF47" s="13"/>
      <c r="BG47" s="13"/>
    </row>
    <row r="48" spans="1:61" s="2" customFormat="1" x14ac:dyDescent="0.25">
      <c r="A48" s="1"/>
      <c r="C48" s="13"/>
      <c r="D48" s="13"/>
      <c r="E48" s="13"/>
      <c r="F48" s="13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1"/>
      <c r="AA48" s="1"/>
      <c r="AB48" s="1"/>
      <c r="AC48" s="3"/>
      <c r="AD48" s="1"/>
      <c r="AE48" s="1"/>
      <c r="AF48" s="1"/>
      <c r="AG48" s="3"/>
      <c r="AH48" s="1"/>
      <c r="AI48" s="1"/>
      <c r="AJ48" s="1"/>
      <c r="AK48" s="3"/>
      <c r="AL48" s="1"/>
      <c r="AM48" s="1"/>
      <c r="AN48" s="1"/>
      <c r="AO48" s="3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3"/>
      <c r="BF48" s="13"/>
      <c r="BG48" s="13"/>
    </row>
    <row r="49" spans="1:59" s="2" customFormat="1" x14ac:dyDescent="0.25">
      <c r="A49" s="1"/>
      <c r="C49" s="13"/>
      <c r="D49" s="13"/>
      <c r="E49" s="13"/>
      <c r="F49" s="1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1"/>
      <c r="AA49" s="1"/>
      <c r="AB49" s="1"/>
      <c r="AC49" s="3"/>
      <c r="AD49" s="1"/>
      <c r="AE49" s="1"/>
      <c r="AF49" s="1"/>
      <c r="AG49" s="3"/>
      <c r="AH49" s="1"/>
      <c r="AI49" s="1"/>
      <c r="AJ49" s="1"/>
      <c r="AK49" s="3"/>
      <c r="AL49" s="1"/>
      <c r="AM49" s="1"/>
      <c r="AN49" s="1"/>
      <c r="AO49" s="3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3"/>
      <c r="BG49" s="13"/>
    </row>
    <row r="50" spans="1:59" s="2" customFormat="1" x14ac:dyDescent="0.25">
      <c r="A50" s="1"/>
      <c r="C50" s="13"/>
      <c r="D50" s="13"/>
      <c r="E50" s="13"/>
      <c r="F50" s="1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1"/>
      <c r="AA50" s="1"/>
      <c r="AB50" s="1"/>
      <c r="AC50" s="3"/>
      <c r="AD50" s="1"/>
      <c r="AE50" s="1"/>
      <c r="AF50" s="1"/>
      <c r="AG50" s="3"/>
      <c r="AH50" s="1"/>
      <c r="AI50" s="1"/>
      <c r="AJ50" s="1"/>
      <c r="AK50" s="3"/>
      <c r="AL50" s="1"/>
      <c r="AM50" s="1"/>
      <c r="AN50" s="1"/>
      <c r="AO50" s="3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3"/>
      <c r="BF50" s="13"/>
      <c r="BG50" s="13"/>
    </row>
    <row r="51" spans="1:59" s="2" customFormat="1" x14ac:dyDescent="0.25">
      <c r="A51" s="1"/>
      <c r="C51" s="13"/>
      <c r="D51" s="13"/>
      <c r="E51" s="13"/>
      <c r="F51" s="1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1"/>
      <c r="AA51" s="1"/>
      <c r="AB51" s="1"/>
      <c r="AC51" s="3"/>
      <c r="AD51" s="1"/>
      <c r="AE51" s="1"/>
      <c r="AF51" s="1"/>
      <c r="AG51" s="3"/>
      <c r="AH51" s="1"/>
      <c r="AI51" s="1"/>
      <c r="AJ51" s="1"/>
      <c r="AK51" s="3"/>
      <c r="AL51" s="1"/>
      <c r="AM51" s="1"/>
      <c r="AN51" s="1"/>
      <c r="AO51" s="3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3"/>
      <c r="BF51" s="13"/>
      <c r="BG51" s="13"/>
    </row>
    <row r="52" spans="1:59" s="2" customFormat="1" x14ac:dyDescent="0.25">
      <c r="A52" s="1"/>
      <c r="C52" s="13"/>
      <c r="D52" s="13"/>
      <c r="E52" s="13"/>
      <c r="F52" s="13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1"/>
      <c r="AA52" s="1"/>
      <c r="AB52" s="1"/>
      <c r="AC52" s="3"/>
      <c r="AD52" s="1"/>
      <c r="AE52" s="1"/>
      <c r="AF52" s="1"/>
      <c r="AG52" s="3"/>
      <c r="AH52" s="1"/>
      <c r="AI52" s="1"/>
      <c r="AJ52" s="1"/>
      <c r="AK52" s="3"/>
      <c r="AL52" s="1"/>
      <c r="AM52" s="1"/>
      <c r="AN52" s="1"/>
      <c r="AO52" s="3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3"/>
      <c r="BF52" s="13"/>
      <c r="BG52" s="13"/>
    </row>
    <row r="53" spans="1:59" s="2" customFormat="1" x14ac:dyDescent="0.25">
      <c r="A53" s="1"/>
      <c r="C53" s="13"/>
      <c r="D53" s="13"/>
      <c r="E53" s="13"/>
      <c r="F53" s="1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1"/>
      <c r="AA53" s="1"/>
      <c r="AB53" s="1"/>
      <c r="AC53" s="3"/>
      <c r="AD53" s="1"/>
      <c r="AE53" s="1"/>
      <c r="AF53" s="1"/>
      <c r="AG53" s="3"/>
      <c r="AH53" s="1"/>
      <c r="AI53" s="1"/>
      <c r="AJ53" s="1"/>
      <c r="AK53" s="3"/>
      <c r="AL53" s="1"/>
      <c r="AM53" s="1"/>
      <c r="AN53" s="1"/>
      <c r="AO53" s="3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3"/>
      <c r="BF53" s="13"/>
      <c r="BG53" s="13"/>
    </row>
    <row r="54" spans="1:59" s="2" customFormat="1" x14ac:dyDescent="0.25">
      <c r="A54" s="1"/>
      <c r="C54" s="13"/>
      <c r="D54" s="13"/>
      <c r="E54" s="13"/>
      <c r="F54" s="1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1"/>
      <c r="AA54" s="1"/>
      <c r="AB54" s="1"/>
      <c r="AC54" s="3"/>
      <c r="AD54" s="1"/>
      <c r="AE54" s="1"/>
      <c r="AF54" s="1"/>
      <c r="AG54" s="3"/>
      <c r="AH54" s="1"/>
      <c r="AI54" s="1"/>
      <c r="AJ54" s="1"/>
      <c r="AK54" s="3"/>
      <c r="AL54" s="1"/>
      <c r="AM54" s="1"/>
      <c r="AN54" s="1"/>
      <c r="AO54" s="3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3"/>
      <c r="BF54" s="13"/>
      <c r="BG54" s="13"/>
    </row>
    <row r="55" spans="1:59" s="2" customFormat="1" x14ac:dyDescent="0.25">
      <c r="A55" s="1"/>
      <c r="C55" s="13"/>
      <c r="D55" s="13"/>
      <c r="E55" s="13"/>
      <c r="F55" s="1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1"/>
      <c r="AA55" s="1"/>
      <c r="AB55" s="1"/>
      <c r="AC55" s="3"/>
      <c r="AD55" s="1"/>
      <c r="AE55" s="1"/>
      <c r="AF55" s="1"/>
      <c r="AG55" s="3"/>
      <c r="AH55" s="1"/>
      <c r="AI55" s="1"/>
      <c r="AJ55" s="1"/>
      <c r="AK55" s="3"/>
      <c r="AL55" s="1"/>
      <c r="AM55" s="1"/>
      <c r="AN55" s="1"/>
      <c r="AO55" s="3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3"/>
      <c r="BF55" s="13"/>
      <c r="BG55" s="13"/>
    </row>
    <row r="56" spans="1:59" s="2" customFormat="1" x14ac:dyDescent="0.25">
      <c r="A56" s="1"/>
      <c r="C56" s="13"/>
      <c r="D56" s="13"/>
      <c r="E56" s="13"/>
      <c r="F56" s="1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1"/>
      <c r="AA56" s="1"/>
      <c r="AB56" s="1"/>
      <c r="AC56" s="3"/>
      <c r="AD56" s="1"/>
      <c r="AE56" s="1"/>
      <c r="AF56" s="1"/>
      <c r="AG56" s="3"/>
      <c r="AH56" s="1"/>
      <c r="AI56" s="1"/>
      <c r="AJ56" s="1"/>
      <c r="AK56" s="3"/>
      <c r="AL56" s="1"/>
      <c r="AM56" s="1"/>
      <c r="AN56" s="1"/>
      <c r="AO56" s="3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3"/>
      <c r="BF56" s="13"/>
      <c r="BG56" s="13"/>
    </row>
    <row r="57" spans="1:59" s="2" customFormat="1" x14ac:dyDescent="0.25">
      <c r="A57" s="1"/>
      <c r="C57" s="13"/>
      <c r="D57" s="13"/>
      <c r="E57" s="13"/>
      <c r="F57" s="1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1"/>
      <c r="AA57" s="1"/>
      <c r="AB57" s="1"/>
      <c r="AC57" s="3"/>
      <c r="AD57" s="1"/>
      <c r="AE57" s="1"/>
      <c r="AF57" s="1"/>
      <c r="AG57" s="3"/>
      <c r="AH57" s="1"/>
      <c r="AI57" s="1"/>
      <c r="AJ57" s="1"/>
      <c r="AK57" s="3"/>
      <c r="AL57" s="1"/>
      <c r="AM57" s="1"/>
      <c r="AN57" s="1"/>
      <c r="AO57" s="3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3"/>
      <c r="BF57" s="13"/>
      <c r="BG57" s="13"/>
    </row>
  </sheetData>
  <mergeCells count="107">
    <mergeCell ref="O10:R10"/>
    <mergeCell ref="S10:V10"/>
    <mergeCell ref="W10:Z10"/>
    <mergeCell ref="AY10:BB10"/>
    <mergeCell ref="BC10:BD10"/>
    <mergeCell ref="BE10:BG10"/>
    <mergeCell ref="AI10:AL10"/>
    <mergeCell ref="AM10:AP10"/>
    <mergeCell ref="AQ10:AT10"/>
    <mergeCell ref="AU10:AX10"/>
    <mergeCell ref="A11:A12"/>
    <mergeCell ref="G11:G12"/>
    <mergeCell ref="H11:H12"/>
    <mergeCell ref="J11:J12"/>
    <mergeCell ref="K11:K12"/>
    <mergeCell ref="L11:L12"/>
    <mergeCell ref="N11:N12"/>
    <mergeCell ref="AA10:AD10"/>
    <mergeCell ref="AE10:AH10"/>
    <mergeCell ref="W11:W12"/>
    <mergeCell ref="X11:X12"/>
    <mergeCell ref="Z11:Z12"/>
    <mergeCell ref="AA11:AA12"/>
    <mergeCell ref="AB11:AB12"/>
    <mergeCell ref="AD11:AD12"/>
    <mergeCell ref="O11:O12"/>
    <mergeCell ref="P11:P12"/>
    <mergeCell ref="R11:R12"/>
    <mergeCell ref="S11:S12"/>
    <mergeCell ref="T11:T12"/>
    <mergeCell ref="V11:V12"/>
    <mergeCell ref="B10:F10"/>
    <mergeCell ref="G10:J10"/>
    <mergeCell ref="K10:N10"/>
    <mergeCell ref="AP11:AP12"/>
    <mergeCell ref="AQ11:AQ12"/>
    <mergeCell ref="AR11:AR12"/>
    <mergeCell ref="AT11:AT12"/>
    <mergeCell ref="AE11:AE12"/>
    <mergeCell ref="AF11:AF12"/>
    <mergeCell ref="AH11:AH12"/>
    <mergeCell ref="AI11:AI12"/>
    <mergeCell ref="AJ11:AJ12"/>
    <mergeCell ref="AL11:AL12"/>
    <mergeCell ref="BI11:BI12"/>
    <mergeCell ref="G34:J34"/>
    <mergeCell ref="K34:N34"/>
    <mergeCell ref="O34:R34"/>
    <mergeCell ref="S34:V34"/>
    <mergeCell ref="W34:Z34"/>
    <mergeCell ref="AA34:AD34"/>
    <mergeCell ref="AE34:AH34"/>
    <mergeCell ref="AI34:AL34"/>
    <mergeCell ref="AM34:AP34"/>
    <mergeCell ref="BC11:BC12"/>
    <mergeCell ref="BD11:BD12"/>
    <mergeCell ref="BE11:BE12"/>
    <mergeCell ref="BF11:BF12"/>
    <mergeCell ref="BG11:BG12"/>
    <mergeCell ref="BH11:BH12"/>
    <mergeCell ref="AU11:AU12"/>
    <mergeCell ref="AV11:AV12"/>
    <mergeCell ref="AX11:AX12"/>
    <mergeCell ref="AY11:AY12"/>
    <mergeCell ref="AZ11:AZ12"/>
    <mergeCell ref="BB11:BB12"/>
    <mergeCell ref="AM11:AM12"/>
    <mergeCell ref="AN11:AN12"/>
    <mergeCell ref="AQ34:AT34"/>
    <mergeCell ref="AU34:AX34"/>
    <mergeCell ref="AY34:BB34"/>
    <mergeCell ref="G35:J35"/>
    <mergeCell ref="K35:N35"/>
    <mergeCell ref="O35:R35"/>
    <mergeCell ref="S35:V35"/>
    <mergeCell ref="W35:Z35"/>
    <mergeCell ref="AA35:AD35"/>
    <mergeCell ref="AE35:AH35"/>
    <mergeCell ref="AI35:AL35"/>
    <mergeCell ref="AM35:AP35"/>
    <mergeCell ref="AQ35:AT35"/>
    <mergeCell ref="AU35:AX35"/>
    <mergeCell ref="AY35:BB35"/>
    <mergeCell ref="G36:J36"/>
    <mergeCell ref="K36:N36"/>
    <mergeCell ref="O36:R36"/>
    <mergeCell ref="S36:V36"/>
    <mergeCell ref="W36:Z36"/>
    <mergeCell ref="AQ37:AT37"/>
    <mergeCell ref="AU37:AX37"/>
    <mergeCell ref="AY37:BB37"/>
    <mergeCell ref="AY36:BB36"/>
    <mergeCell ref="G37:J37"/>
    <mergeCell ref="K37:N37"/>
    <mergeCell ref="O37:R37"/>
    <mergeCell ref="S37:V37"/>
    <mergeCell ref="W37:Z37"/>
    <mergeCell ref="AA37:AD37"/>
    <mergeCell ref="AE37:AH37"/>
    <mergeCell ref="AI37:AL37"/>
    <mergeCell ref="AM37:AP37"/>
    <mergeCell ref="AA36:AD36"/>
    <mergeCell ref="AE36:AH36"/>
    <mergeCell ref="AI36:AL36"/>
    <mergeCell ref="AM36:AP36"/>
    <mergeCell ref="AQ36:AT36"/>
    <mergeCell ref="AU36:AX36"/>
  </mergeCells>
  <pageMargins left="0.7" right="0.7" top="0.75" bottom="0.75" header="0.3" footer="0.3"/>
  <pageSetup scale="52" orientation="landscape" r:id="rId1"/>
  <headerFooter>
    <oddFooter>&amp;LPublish Date: 9/11/2023&amp;CFlorida PALM FY 2023 - 2024 Spend Plan Summary FYTD&amp;R&amp;{Page}  of &amp;[Pages}</oddFooter>
  </headerFooter>
  <colBreaks count="1" manualBreakCount="1">
    <brk id="6" max="39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23979-90AB-44F0-BBB0-B25F6C541B1D}">
  <dimension ref="A2:AR50"/>
  <sheetViews>
    <sheetView topLeftCell="AE1" zoomScaleNormal="100" zoomScaleSheetLayoutView="100" workbookViewId="0">
      <selection activeCell="AT4" sqref="AT4:AY4"/>
    </sheetView>
  </sheetViews>
  <sheetFormatPr defaultColWidth="9.109375" defaultRowHeight="13.8" x14ac:dyDescent="0.25"/>
  <cols>
    <col min="1" max="1" width="13.33203125" style="3" bestFit="1" customWidth="1"/>
    <col min="2" max="2" width="60.6640625" style="1" customWidth="1"/>
    <col min="3" max="3" width="18.109375" style="2" hidden="1" customWidth="1"/>
    <col min="4" max="4" width="16.88671875" style="1" bestFit="1" customWidth="1"/>
    <col min="5" max="5" width="16.6640625" style="1" customWidth="1"/>
    <col min="6" max="6" width="16.6640625" style="1" hidden="1" customWidth="1"/>
    <col min="7" max="8" width="16.6640625" style="1" customWidth="1"/>
    <col min="9" max="9" width="16.6640625" style="1" hidden="1" customWidth="1"/>
    <col min="10" max="11" width="16.6640625" style="1" customWidth="1"/>
    <col min="12" max="12" width="16.6640625" style="1" hidden="1" customWidth="1"/>
    <col min="13" max="14" width="16.6640625" style="1" customWidth="1"/>
    <col min="15" max="15" width="16.6640625" style="1" hidden="1" customWidth="1"/>
    <col min="16" max="17" width="16.6640625" style="1" customWidth="1"/>
    <col min="18" max="18" width="16.6640625" style="1" hidden="1" customWidth="1"/>
    <col min="19" max="20" width="16.6640625" style="1" customWidth="1"/>
    <col min="21" max="21" width="16.6640625" style="1" hidden="1" customWidth="1"/>
    <col min="22" max="23" width="16.6640625" style="1" customWidth="1"/>
    <col min="24" max="24" width="16.6640625" style="1" hidden="1" customWidth="1"/>
    <col min="25" max="26" width="16.6640625" style="1" customWidth="1"/>
    <col min="27" max="27" width="16.6640625" style="1" hidden="1" customWidth="1"/>
    <col min="28" max="29" width="16.6640625" style="1" customWidth="1"/>
    <col min="30" max="30" width="16.6640625" style="1" hidden="1" customWidth="1"/>
    <col min="31" max="32" width="16.6640625" style="1" customWidth="1"/>
    <col min="33" max="33" width="16.6640625" style="1" hidden="1" customWidth="1"/>
    <col min="34" max="35" width="16.6640625" style="1" customWidth="1"/>
    <col min="36" max="36" width="16.6640625" style="1" hidden="1" customWidth="1"/>
    <col min="37" max="38" width="16.6640625" style="1" customWidth="1"/>
    <col min="39" max="41" width="16.6640625" style="1" hidden="1" customWidth="1"/>
    <col min="42" max="42" width="16.88671875" style="1" hidden="1" customWidth="1"/>
    <col min="43" max="43" width="16.88671875" style="1" bestFit="1" customWidth="1"/>
    <col min="44" max="16384" width="9.109375" style="1"/>
  </cols>
  <sheetData>
    <row r="2" spans="1:43" ht="14.4" thickBot="1" x14ac:dyDescent="0.3"/>
    <row r="3" spans="1:43" ht="15" customHeight="1" thickTop="1" x14ac:dyDescent="0.25">
      <c r="D3" s="400" t="s">
        <v>143</v>
      </c>
      <c r="E3" s="401"/>
      <c r="F3" s="402"/>
      <c r="G3" s="445" t="s">
        <v>144</v>
      </c>
      <c r="H3" s="446"/>
      <c r="I3" s="398"/>
      <c r="J3" s="445" t="s">
        <v>145</v>
      </c>
      <c r="K3" s="448"/>
      <c r="L3" s="449"/>
      <c r="M3" s="445" t="s">
        <v>146</v>
      </c>
      <c r="N3" s="448"/>
      <c r="O3" s="449"/>
      <c r="P3" s="445" t="s">
        <v>147</v>
      </c>
      <c r="Q3" s="446"/>
      <c r="R3" s="398"/>
      <c r="S3" s="445" t="s">
        <v>148</v>
      </c>
      <c r="T3" s="446"/>
      <c r="U3" s="398"/>
      <c r="V3" s="445" t="s">
        <v>149</v>
      </c>
      <c r="W3" s="446"/>
      <c r="X3" s="398"/>
      <c r="Y3" s="445" t="s">
        <v>150</v>
      </c>
      <c r="Z3" s="446"/>
      <c r="AA3" s="398"/>
      <c r="AB3" s="445" t="s">
        <v>151</v>
      </c>
      <c r="AC3" s="446"/>
      <c r="AD3" s="398"/>
      <c r="AE3" s="445" t="s">
        <v>152</v>
      </c>
      <c r="AF3" s="446"/>
      <c r="AG3" s="398"/>
      <c r="AH3" s="445" t="s">
        <v>153</v>
      </c>
      <c r="AI3" s="446"/>
      <c r="AJ3" s="398"/>
      <c r="AK3" s="445" t="s">
        <v>154</v>
      </c>
      <c r="AL3" s="446"/>
      <c r="AM3" s="398"/>
      <c r="AN3" s="432" t="s">
        <v>97</v>
      </c>
      <c r="AO3" s="398"/>
    </row>
    <row r="4" spans="1:43" ht="15.75" customHeight="1" thickBot="1" x14ac:dyDescent="0.3">
      <c r="D4" s="403"/>
      <c r="E4" s="403"/>
      <c r="F4" s="404"/>
      <c r="G4" s="447"/>
      <c r="H4" s="447"/>
      <c r="I4" s="399"/>
      <c r="J4" s="450"/>
      <c r="K4" s="450"/>
      <c r="L4" s="451"/>
      <c r="M4" s="450"/>
      <c r="N4" s="450"/>
      <c r="O4" s="451"/>
      <c r="P4" s="447"/>
      <c r="Q4" s="447"/>
      <c r="R4" s="399"/>
      <c r="S4" s="447"/>
      <c r="T4" s="447"/>
      <c r="U4" s="399"/>
      <c r="V4" s="447"/>
      <c r="W4" s="447"/>
      <c r="X4" s="399"/>
      <c r="Y4" s="447"/>
      <c r="Z4" s="447"/>
      <c r="AA4" s="399"/>
      <c r="AB4" s="447"/>
      <c r="AC4" s="447"/>
      <c r="AD4" s="399"/>
      <c r="AE4" s="447"/>
      <c r="AF4" s="447"/>
      <c r="AG4" s="399"/>
      <c r="AH4" s="447"/>
      <c r="AI4" s="447"/>
      <c r="AJ4" s="399"/>
      <c r="AK4" s="447"/>
      <c r="AL4" s="447"/>
      <c r="AM4" s="399"/>
      <c r="AN4" s="433"/>
      <c r="AO4" s="399"/>
    </row>
    <row r="5" spans="1:43" ht="15" customHeight="1" thickBot="1" x14ac:dyDescent="0.3">
      <c r="C5" s="434" t="s">
        <v>33</v>
      </c>
      <c r="D5" s="435" t="s">
        <v>34</v>
      </c>
      <c r="E5" s="436" t="s">
        <v>35</v>
      </c>
      <c r="F5" s="439" t="s">
        <v>36</v>
      </c>
      <c r="G5" s="442" t="s">
        <v>37</v>
      </c>
      <c r="H5" s="412" t="s">
        <v>38</v>
      </c>
      <c r="I5" s="415" t="s">
        <v>39</v>
      </c>
      <c r="J5" s="418" t="s">
        <v>40</v>
      </c>
      <c r="K5" s="412" t="s">
        <v>41</v>
      </c>
      <c r="L5" s="415" t="s">
        <v>42</v>
      </c>
      <c r="M5" s="418" t="s">
        <v>43</v>
      </c>
      <c r="N5" s="412" t="s">
        <v>44</v>
      </c>
      <c r="O5" s="415" t="s">
        <v>45</v>
      </c>
      <c r="P5" s="429" t="s">
        <v>46</v>
      </c>
      <c r="Q5" s="426" t="s">
        <v>47</v>
      </c>
      <c r="R5" s="415" t="s">
        <v>48</v>
      </c>
      <c r="S5" s="418" t="s">
        <v>49</v>
      </c>
      <c r="T5" s="412" t="s">
        <v>50</v>
      </c>
      <c r="U5" s="415" t="s">
        <v>51</v>
      </c>
      <c r="V5" s="418" t="s">
        <v>52</v>
      </c>
      <c r="W5" s="412" t="s">
        <v>53</v>
      </c>
      <c r="X5" s="415" t="s">
        <v>54</v>
      </c>
      <c r="Y5" s="418" t="s">
        <v>55</v>
      </c>
      <c r="Z5" s="412" t="s">
        <v>56</v>
      </c>
      <c r="AA5" s="415" t="s">
        <v>57</v>
      </c>
      <c r="AB5" s="418" t="s">
        <v>58</v>
      </c>
      <c r="AC5" s="412" t="s">
        <v>59</v>
      </c>
      <c r="AD5" s="415" t="s">
        <v>60</v>
      </c>
      <c r="AE5" s="418" t="s">
        <v>61</v>
      </c>
      <c r="AF5" s="412" t="s">
        <v>62</v>
      </c>
      <c r="AG5" s="415" t="s">
        <v>63</v>
      </c>
      <c r="AH5" s="418" t="s">
        <v>64</v>
      </c>
      <c r="AI5" s="412" t="s">
        <v>65</v>
      </c>
      <c r="AJ5" s="415" t="s">
        <v>66</v>
      </c>
      <c r="AK5" s="418" t="s">
        <v>67</v>
      </c>
      <c r="AL5" s="412" t="s">
        <v>68</v>
      </c>
      <c r="AM5" s="415" t="s">
        <v>69</v>
      </c>
      <c r="AN5" s="423" t="s">
        <v>98</v>
      </c>
      <c r="AO5" s="409" t="s">
        <v>99</v>
      </c>
      <c r="AP5" s="421" t="s">
        <v>161</v>
      </c>
      <c r="AQ5" s="422" t="s">
        <v>70</v>
      </c>
    </row>
    <row r="6" spans="1:43" ht="15.75" customHeight="1" thickBot="1" x14ac:dyDescent="0.35">
      <c r="A6" s="405" t="s">
        <v>0</v>
      </c>
      <c r="B6" s="405"/>
      <c r="C6" s="434"/>
      <c r="D6" s="419"/>
      <c r="E6" s="437"/>
      <c r="F6" s="440"/>
      <c r="G6" s="443"/>
      <c r="H6" s="413"/>
      <c r="I6" s="416"/>
      <c r="J6" s="419"/>
      <c r="K6" s="413"/>
      <c r="L6" s="416"/>
      <c r="M6" s="419"/>
      <c r="N6" s="413"/>
      <c r="O6" s="416"/>
      <c r="P6" s="430"/>
      <c r="Q6" s="427"/>
      <c r="R6" s="416"/>
      <c r="S6" s="419"/>
      <c r="T6" s="413"/>
      <c r="U6" s="416"/>
      <c r="V6" s="419"/>
      <c r="W6" s="413"/>
      <c r="X6" s="416"/>
      <c r="Y6" s="419"/>
      <c r="Z6" s="413"/>
      <c r="AA6" s="416"/>
      <c r="AB6" s="419"/>
      <c r="AC6" s="413"/>
      <c r="AD6" s="416"/>
      <c r="AE6" s="419"/>
      <c r="AF6" s="413"/>
      <c r="AG6" s="416"/>
      <c r="AH6" s="419"/>
      <c r="AI6" s="413"/>
      <c r="AJ6" s="416"/>
      <c r="AK6" s="419"/>
      <c r="AL6" s="413"/>
      <c r="AM6" s="416"/>
      <c r="AN6" s="424"/>
      <c r="AO6" s="410"/>
      <c r="AP6" s="422"/>
      <c r="AQ6" s="422"/>
    </row>
    <row r="7" spans="1:43" ht="16.2" thickBot="1" x14ac:dyDescent="0.35">
      <c r="A7" s="406" t="s">
        <v>156</v>
      </c>
      <c r="B7" s="406"/>
      <c r="C7" s="434"/>
      <c r="D7" s="419"/>
      <c r="E7" s="437"/>
      <c r="F7" s="440"/>
      <c r="G7" s="443"/>
      <c r="H7" s="413"/>
      <c r="I7" s="416"/>
      <c r="J7" s="419"/>
      <c r="K7" s="413"/>
      <c r="L7" s="416"/>
      <c r="M7" s="419"/>
      <c r="N7" s="413"/>
      <c r="O7" s="416"/>
      <c r="P7" s="430"/>
      <c r="Q7" s="427"/>
      <c r="R7" s="416"/>
      <c r="S7" s="419"/>
      <c r="T7" s="413"/>
      <c r="U7" s="416"/>
      <c r="V7" s="419"/>
      <c r="W7" s="413"/>
      <c r="X7" s="416"/>
      <c r="Y7" s="419"/>
      <c r="Z7" s="413"/>
      <c r="AA7" s="416"/>
      <c r="AB7" s="419"/>
      <c r="AC7" s="413"/>
      <c r="AD7" s="416"/>
      <c r="AE7" s="419"/>
      <c r="AF7" s="413"/>
      <c r="AG7" s="416"/>
      <c r="AH7" s="419"/>
      <c r="AI7" s="413"/>
      <c r="AJ7" s="416"/>
      <c r="AK7" s="419"/>
      <c r="AL7" s="413"/>
      <c r="AM7" s="416"/>
      <c r="AN7" s="424"/>
      <c r="AO7" s="410"/>
      <c r="AP7" s="422"/>
      <c r="AQ7" s="422"/>
    </row>
    <row r="8" spans="1:43" ht="15.75" customHeight="1" thickBot="1" x14ac:dyDescent="0.3">
      <c r="C8" s="434"/>
      <c r="D8" s="419"/>
      <c r="E8" s="437"/>
      <c r="F8" s="440"/>
      <c r="G8" s="443"/>
      <c r="H8" s="413"/>
      <c r="I8" s="416"/>
      <c r="J8" s="419"/>
      <c r="K8" s="413"/>
      <c r="L8" s="416"/>
      <c r="M8" s="419"/>
      <c r="N8" s="413"/>
      <c r="O8" s="416"/>
      <c r="P8" s="430"/>
      <c r="Q8" s="427"/>
      <c r="R8" s="416"/>
      <c r="S8" s="419"/>
      <c r="T8" s="413"/>
      <c r="U8" s="416"/>
      <c r="V8" s="419"/>
      <c r="W8" s="413"/>
      <c r="X8" s="416"/>
      <c r="Y8" s="419"/>
      <c r="Z8" s="413"/>
      <c r="AA8" s="416"/>
      <c r="AB8" s="419"/>
      <c r="AC8" s="413"/>
      <c r="AD8" s="416"/>
      <c r="AE8" s="419"/>
      <c r="AF8" s="413"/>
      <c r="AG8" s="416"/>
      <c r="AH8" s="419"/>
      <c r="AI8" s="413"/>
      <c r="AJ8" s="416"/>
      <c r="AK8" s="419"/>
      <c r="AL8" s="413"/>
      <c r="AM8" s="416"/>
      <c r="AN8" s="424"/>
      <c r="AO8" s="410"/>
      <c r="AP8" s="422"/>
      <c r="AQ8" s="422"/>
    </row>
    <row r="9" spans="1:43" ht="27" customHeight="1" thickBot="1" x14ac:dyDescent="0.3">
      <c r="A9" s="264" t="s">
        <v>71</v>
      </c>
      <c r="B9" s="264" t="s">
        <v>72</v>
      </c>
      <c r="C9" s="434"/>
      <c r="D9" s="420"/>
      <c r="E9" s="438"/>
      <c r="F9" s="441"/>
      <c r="G9" s="444"/>
      <c r="H9" s="414"/>
      <c r="I9" s="417"/>
      <c r="J9" s="420"/>
      <c r="K9" s="414"/>
      <c r="L9" s="417"/>
      <c r="M9" s="420"/>
      <c r="N9" s="414"/>
      <c r="O9" s="417"/>
      <c r="P9" s="431"/>
      <c r="Q9" s="428"/>
      <c r="R9" s="417"/>
      <c r="S9" s="420"/>
      <c r="T9" s="414"/>
      <c r="U9" s="417"/>
      <c r="V9" s="420"/>
      <c r="W9" s="414"/>
      <c r="X9" s="417"/>
      <c r="Y9" s="420"/>
      <c r="Z9" s="414"/>
      <c r="AA9" s="417"/>
      <c r="AB9" s="420"/>
      <c r="AC9" s="414"/>
      <c r="AD9" s="417"/>
      <c r="AE9" s="420"/>
      <c r="AF9" s="414"/>
      <c r="AG9" s="417"/>
      <c r="AH9" s="420"/>
      <c r="AI9" s="414"/>
      <c r="AJ9" s="417"/>
      <c r="AK9" s="420"/>
      <c r="AL9" s="414"/>
      <c r="AM9" s="417"/>
      <c r="AN9" s="425"/>
      <c r="AO9" s="411"/>
      <c r="AP9" s="422"/>
      <c r="AQ9" s="422"/>
    </row>
    <row r="10" spans="1:43" x14ac:dyDescent="0.25">
      <c r="A10" s="270"/>
      <c r="B10" s="271" t="s">
        <v>100</v>
      </c>
      <c r="C10" s="268"/>
      <c r="D10" s="269"/>
      <c r="E10" s="272"/>
      <c r="F10" s="273"/>
      <c r="G10" s="269"/>
      <c r="H10" s="272"/>
      <c r="I10" s="273"/>
      <c r="J10" s="269"/>
      <c r="K10" s="272"/>
      <c r="L10" s="273"/>
      <c r="M10" s="269"/>
      <c r="N10" s="272"/>
      <c r="O10" s="273"/>
      <c r="P10" s="269"/>
      <c r="Q10" s="272"/>
      <c r="R10" s="273"/>
      <c r="S10" s="269"/>
      <c r="T10" s="272"/>
      <c r="U10" s="273"/>
      <c r="V10" s="269"/>
      <c r="W10" s="272"/>
      <c r="X10" s="273"/>
      <c r="Y10" s="269"/>
      <c r="Z10" s="272"/>
      <c r="AA10" s="273"/>
      <c r="AB10" s="269"/>
      <c r="AC10" s="272"/>
      <c r="AD10" s="273"/>
      <c r="AE10" s="269"/>
      <c r="AF10" s="272"/>
      <c r="AG10" s="273"/>
      <c r="AH10" s="269"/>
      <c r="AI10" s="272"/>
      <c r="AJ10" s="273"/>
      <c r="AK10" s="269"/>
      <c r="AL10" s="272"/>
      <c r="AM10" s="273"/>
      <c r="AN10" s="273"/>
      <c r="AO10" s="273"/>
      <c r="AP10" s="274"/>
      <c r="AQ10" s="275"/>
    </row>
    <row r="11" spans="1:43" x14ac:dyDescent="0.25">
      <c r="A11" s="106" t="s">
        <v>191</v>
      </c>
      <c r="B11" s="320" t="s">
        <v>174</v>
      </c>
      <c r="C11" s="262" t="s">
        <v>100</v>
      </c>
      <c r="D11" s="102">
        <v>0</v>
      </c>
      <c r="E11" s="263">
        <v>0</v>
      </c>
      <c r="F11" s="265">
        <v>0</v>
      </c>
      <c r="G11" s="102">
        <v>3415500</v>
      </c>
      <c r="H11" s="263">
        <v>3415500</v>
      </c>
      <c r="I11" s="265">
        <v>0</v>
      </c>
      <c r="J11" s="102">
        <v>0</v>
      </c>
      <c r="K11" s="263">
        <v>0</v>
      </c>
      <c r="L11" s="265">
        <v>0</v>
      </c>
      <c r="M11" s="102">
        <v>0</v>
      </c>
      <c r="N11" s="263">
        <v>0</v>
      </c>
      <c r="O11" s="265">
        <v>0</v>
      </c>
      <c r="P11" s="102">
        <v>0</v>
      </c>
      <c r="Q11" s="263">
        <v>0</v>
      </c>
      <c r="R11" s="265">
        <v>0</v>
      </c>
      <c r="S11" s="102">
        <v>0</v>
      </c>
      <c r="T11" s="263">
        <v>0</v>
      </c>
      <c r="U11" s="265">
        <v>0</v>
      </c>
      <c r="V11" s="102">
        <v>0</v>
      </c>
      <c r="W11" s="263">
        <v>0</v>
      </c>
      <c r="X11" s="265">
        <v>0</v>
      </c>
      <c r="Y11" s="102">
        <v>0</v>
      </c>
      <c r="Z11" s="263">
        <v>0</v>
      </c>
      <c r="AA11" s="265">
        <v>0</v>
      </c>
      <c r="AB11" s="102">
        <v>0</v>
      </c>
      <c r="AC11" s="263">
        <v>0</v>
      </c>
      <c r="AD11" s="265">
        <v>0</v>
      </c>
      <c r="AE11" s="102">
        <v>0</v>
      </c>
      <c r="AF11" s="263">
        <v>0</v>
      </c>
      <c r="AG11" s="265">
        <v>0</v>
      </c>
      <c r="AH11" s="102">
        <v>0</v>
      </c>
      <c r="AI11" s="263">
        <v>0</v>
      </c>
      <c r="AJ11" s="265">
        <v>0</v>
      </c>
      <c r="AK11" s="102">
        <v>0</v>
      </c>
      <c r="AL11" s="263">
        <v>0</v>
      </c>
      <c r="AM11" s="265">
        <v>0</v>
      </c>
      <c r="AN11" s="168">
        <v>0</v>
      </c>
      <c r="AO11" s="169">
        <v>0</v>
      </c>
      <c r="AP11" s="266">
        <f>SUM(D11,G11,J11)</f>
        <v>3415500</v>
      </c>
      <c r="AQ11" s="267">
        <f>SUM(D11,G11,J11,M11,P11,S11,V11,Y11,AB11,AE11,AH11,AK11)</f>
        <v>3415500</v>
      </c>
    </row>
    <row r="12" spans="1:43" x14ac:dyDescent="0.25">
      <c r="A12" s="99" t="s">
        <v>192</v>
      </c>
      <c r="B12" s="320" t="s">
        <v>175</v>
      </c>
      <c r="C12" s="101" t="s">
        <v>100</v>
      </c>
      <c r="D12" s="102">
        <v>0</v>
      </c>
      <c r="E12" s="103">
        <v>0</v>
      </c>
      <c r="F12" s="104">
        <v>0</v>
      </c>
      <c r="G12" s="102">
        <v>0</v>
      </c>
      <c r="H12" s="103">
        <v>0</v>
      </c>
      <c r="I12" s="104">
        <v>0</v>
      </c>
      <c r="J12" s="102">
        <v>0</v>
      </c>
      <c r="K12" s="103">
        <v>0</v>
      </c>
      <c r="L12" s="104">
        <v>0</v>
      </c>
      <c r="M12" s="102">
        <v>0</v>
      </c>
      <c r="N12" s="103">
        <v>0</v>
      </c>
      <c r="O12" s="104">
        <v>0</v>
      </c>
      <c r="P12" s="102">
        <v>3415500</v>
      </c>
      <c r="Q12" s="103">
        <v>0</v>
      </c>
      <c r="R12" s="104">
        <v>0</v>
      </c>
      <c r="S12" s="102">
        <v>0</v>
      </c>
      <c r="T12" s="103">
        <v>0</v>
      </c>
      <c r="U12" s="104">
        <v>0</v>
      </c>
      <c r="V12" s="102">
        <v>0</v>
      </c>
      <c r="W12" s="103">
        <v>0</v>
      </c>
      <c r="X12" s="104">
        <v>0</v>
      </c>
      <c r="Y12" s="102">
        <v>0</v>
      </c>
      <c r="Z12" s="103">
        <v>0</v>
      </c>
      <c r="AA12" s="104">
        <v>0</v>
      </c>
      <c r="AB12" s="102">
        <v>0</v>
      </c>
      <c r="AC12" s="103">
        <v>0</v>
      </c>
      <c r="AD12" s="104">
        <v>0</v>
      </c>
      <c r="AE12" s="102">
        <v>0</v>
      </c>
      <c r="AF12" s="103">
        <v>0</v>
      </c>
      <c r="AG12" s="104">
        <v>0</v>
      </c>
      <c r="AH12" s="102">
        <v>0</v>
      </c>
      <c r="AI12" s="103">
        <v>0</v>
      </c>
      <c r="AJ12" s="104">
        <v>0</v>
      </c>
      <c r="AK12" s="102">
        <v>0</v>
      </c>
      <c r="AL12" s="103">
        <v>0</v>
      </c>
      <c r="AM12" s="104">
        <v>0</v>
      </c>
      <c r="AN12" s="168">
        <v>0</v>
      </c>
      <c r="AO12" s="169">
        <v>0</v>
      </c>
      <c r="AP12" s="105">
        <f t="shared" ref="AP12:AP22" si="0">SUM(D12,G12,J12)</f>
        <v>0</v>
      </c>
      <c r="AQ12" s="259">
        <f t="shared" ref="AQ12:AQ22" si="1">SUM(D12,G12,J12,M12,P12,S12,V12,Y12,AB12,AE12,AH12,AK12)</f>
        <v>3415500</v>
      </c>
    </row>
    <row r="13" spans="1:43" x14ac:dyDescent="0.25">
      <c r="A13" s="99" t="s">
        <v>193</v>
      </c>
      <c r="B13" s="320" t="s">
        <v>176</v>
      </c>
      <c r="C13" s="101" t="s">
        <v>100</v>
      </c>
      <c r="D13" s="102">
        <v>0</v>
      </c>
      <c r="E13" s="103">
        <v>0</v>
      </c>
      <c r="F13" s="104">
        <v>0</v>
      </c>
      <c r="G13" s="102">
        <v>0</v>
      </c>
      <c r="H13" s="103">
        <v>0</v>
      </c>
      <c r="I13" s="104">
        <v>0</v>
      </c>
      <c r="J13" s="102">
        <v>0</v>
      </c>
      <c r="K13" s="103">
        <v>0</v>
      </c>
      <c r="L13" s="104">
        <v>0</v>
      </c>
      <c r="M13" s="102">
        <v>1500000</v>
      </c>
      <c r="N13" s="103">
        <v>0</v>
      </c>
      <c r="O13" s="104">
        <v>0</v>
      </c>
      <c r="P13" s="102">
        <v>0</v>
      </c>
      <c r="Q13" s="103">
        <v>0</v>
      </c>
      <c r="R13" s="104">
        <v>0</v>
      </c>
      <c r="S13" s="102">
        <v>0</v>
      </c>
      <c r="T13" s="103">
        <v>0</v>
      </c>
      <c r="U13" s="104">
        <v>0</v>
      </c>
      <c r="V13" s="102">
        <v>0</v>
      </c>
      <c r="W13" s="103">
        <v>0</v>
      </c>
      <c r="X13" s="104">
        <v>0</v>
      </c>
      <c r="Y13" s="102">
        <v>0</v>
      </c>
      <c r="Z13" s="103">
        <v>0</v>
      </c>
      <c r="AA13" s="104">
        <v>0</v>
      </c>
      <c r="AB13" s="102">
        <v>0</v>
      </c>
      <c r="AC13" s="103">
        <v>0</v>
      </c>
      <c r="AD13" s="104">
        <v>0</v>
      </c>
      <c r="AE13" s="102">
        <v>0</v>
      </c>
      <c r="AF13" s="103">
        <v>0</v>
      </c>
      <c r="AG13" s="104">
        <v>0</v>
      </c>
      <c r="AH13" s="102">
        <v>0</v>
      </c>
      <c r="AI13" s="103">
        <v>0</v>
      </c>
      <c r="AJ13" s="104">
        <v>0</v>
      </c>
      <c r="AK13" s="102">
        <v>0</v>
      </c>
      <c r="AL13" s="103">
        <v>0</v>
      </c>
      <c r="AM13" s="104">
        <v>0</v>
      </c>
      <c r="AN13" s="168">
        <v>0</v>
      </c>
      <c r="AO13" s="169">
        <v>0</v>
      </c>
      <c r="AP13" s="105">
        <f t="shared" si="0"/>
        <v>0</v>
      </c>
      <c r="AQ13" s="259">
        <f t="shared" si="1"/>
        <v>1500000</v>
      </c>
    </row>
    <row r="14" spans="1:43" x14ac:dyDescent="0.25">
      <c r="A14" s="99" t="s">
        <v>194</v>
      </c>
      <c r="B14" s="320" t="s">
        <v>177</v>
      </c>
      <c r="C14" s="101" t="s">
        <v>100</v>
      </c>
      <c r="D14" s="102">
        <v>0</v>
      </c>
      <c r="E14" s="103">
        <v>0</v>
      </c>
      <c r="F14" s="104">
        <v>0</v>
      </c>
      <c r="G14" s="102">
        <v>0</v>
      </c>
      <c r="H14" s="103">
        <v>0</v>
      </c>
      <c r="I14" s="104">
        <v>0</v>
      </c>
      <c r="J14" s="102">
        <v>0</v>
      </c>
      <c r="K14" s="103">
        <v>0</v>
      </c>
      <c r="L14" s="104">
        <v>0</v>
      </c>
      <c r="M14" s="102">
        <v>1448400</v>
      </c>
      <c r="N14" s="103">
        <v>0</v>
      </c>
      <c r="O14" s="104">
        <v>0</v>
      </c>
      <c r="P14" s="102">
        <v>0</v>
      </c>
      <c r="Q14" s="103">
        <v>0</v>
      </c>
      <c r="R14" s="104">
        <v>0</v>
      </c>
      <c r="S14" s="102">
        <v>0</v>
      </c>
      <c r="T14" s="103">
        <v>0</v>
      </c>
      <c r="U14" s="104">
        <v>0</v>
      </c>
      <c r="V14" s="102">
        <v>0</v>
      </c>
      <c r="W14" s="103">
        <v>0</v>
      </c>
      <c r="X14" s="104">
        <v>0</v>
      </c>
      <c r="Y14" s="102">
        <v>0</v>
      </c>
      <c r="Z14" s="103">
        <v>0</v>
      </c>
      <c r="AA14" s="104">
        <v>0</v>
      </c>
      <c r="AB14" s="102">
        <v>0</v>
      </c>
      <c r="AC14" s="103">
        <v>0</v>
      </c>
      <c r="AD14" s="104">
        <v>0</v>
      </c>
      <c r="AE14" s="102">
        <v>0</v>
      </c>
      <c r="AF14" s="103">
        <v>0</v>
      </c>
      <c r="AG14" s="104">
        <v>0</v>
      </c>
      <c r="AH14" s="102">
        <v>0</v>
      </c>
      <c r="AI14" s="103">
        <v>0</v>
      </c>
      <c r="AJ14" s="104">
        <v>0</v>
      </c>
      <c r="AK14" s="102">
        <v>0</v>
      </c>
      <c r="AL14" s="103">
        <v>0</v>
      </c>
      <c r="AM14" s="104">
        <v>0</v>
      </c>
      <c r="AN14" s="168">
        <v>0</v>
      </c>
      <c r="AO14" s="169">
        <v>0</v>
      </c>
      <c r="AP14" s="105">
        <f t="shared" si="0"/>
        <v>0</v>
      </c>
      <c r="AQ14" s="259">
        <f t="shared" si="1"/>
        <v>1448400</v>
      </c>
    </row>
    <row r="15" spans="1:43" x14ac:dyDescent="0.25">
      <c r="A15" s="99" t="s">
        <v>195</v>
      </c>
      <c r="B15" s="320" t="s">
        <v>178</v>
      </c>
      <c r="C15" s="101" t="s">
        <v>100</v>
      </c>
      <c r="D15" s="102">
        <v>0</v>
      </c>
      <c r="E15" s="103">
        <v>0</v>
      </c>
      <c r="F15" s="104">
        <v>0</v>
      </c>
      <c r="G15" s="102">
        <v>0</v>
      </c>
      <c r="H15" s="103">
        <v>0</v>
      </c>
      <c r="I15" s="104">
        <v>0</v>
      </c>
      <c r="J15" s="102">
        <v>0</v>
      </c>
      <c r="K15" s="103">
        <v>0</v>
      </c>
      <c r="L15" s="104">
        <v>0</v>
      </c>
      <c r="M15" s="102">
        <v>0</v>
      </c>
      <c r="N15" s="103">
        <v>0</v>
      </c>
      <c r="O15" s="104">
        <v>0</v>
      </c>
      <c r="P15" s="102">
        <v>0</v>
      </c>
      <c r="Q15" s="103">
        <v>0</v>
      </c>
      <c r="R15" s="104">
        <v>0</v>
      </c>
      <c r="S15" s="102">
        <v>2310500</v>
      </c>
      <c r="T15" s="103">
        <v>0</v>
      </c>
      <c r="U15" s="104">
        <v>0</v>
      </c>
      <c r="V15" s="102">
        <v>0</v>
      </c>
      <c r="W15" s="103">
        <v>0</v>
      </c>
      <c r="X15" s="104">
        <v>0</v>
      </c>
      <c r="Y15" s="102">
        <v>0</v>
      </c>
      <c r="Z15" s="103">
        <v>0</v>
      </c>
      <c r="AA15" s="104">
        <v>0</v>
      </c>
      <c r="AB15" s="102">
        <v>0</v>
      </c>
      <c r="AC15" s="103">
        <v>0</v>
      </c>
      <c r="AD15" s="104">
        <v>0</v>
      </c>
      <c r="AE15" s="102">
        <v>0</v>
      </c>
      <c r="AF15" s="103">
        <v>0</v>
      </c>
      <c r="AG15" s="104">
        <v>0</v>
      </c>
      <c r="AH15" s="102">
        <v>0</v>
      </c>
      <c r="AI15" s="103">
        <v>0</v>
      </c>
      <c r="AJ15" s="104">
        <v>0</v>
      </c>
      <c r="AK15" s="102">
        <v>0</v>
      </c>
      <c r="AL15" s="103">
        <v>0</v>
      </c>
      <c r="AM15" s="104">
        <v>0</v>
      </c>
      <c r="AN15" s="168">
        <v>0</v>
      </c>
      <c r="AO15" s="169">
        <v>0</v>
      </c>
      <c r="AP15" s="105">
        <f t="shared" si="0"/>
        <v>0</v>
      </c>
      <c r="AQ15" s="259">
        <f t="shared" si="1"/>
        <v>2310500</v>
      </c>
    </row>
    <row r="16" spans="1:43" x14ac:dyDescent="0.25">
      <c r="A16" s="99" t="s">
        <v>196</v>
      </c>
      <c r="B16" s="320" t="s">
        <v>179</v>
      </c>
      <c r="C16" s="101" t="s">
        <v>100</v>
      </c>
      <c r="D16" s="102">
        <v>0</v>
      </c>
      <c r="E16" s="103">
        <v>0</v>
      </c>
      <c r="F16" s="104">
        <v>0</v>
      </c>
      <c r="G16" s="102">
        <v>0</v>
      </c>
      <c r="H16" s="103">
        <v>0</v>
      </c>
      <c r="I16" s="104">
        <v>0</v>
      </c>
      <c r="J16" s="102">
        <v>0</v>
      </c>
      <c r="K16" s="103">
        <v>0</v>
      </c>
      <c r="L16" s="104">
        <v>0</v>
      </c>
      <c r="M16" s="102">
        <v>0</v>
      </c>
      <c r="N16" s="103">
        <v>0</v>
      </c>
      <c r="O16" s="104">
        <v>0</v>
      </c>
      <c r="P16" s="102">
        <v>0</v>
      </c>
      <c r="Q16" s="103">
        <v>0</v>
      </c>
      <c r="R16" s="104">
        <v>0</v>
      </c>
      <c r="S16" s="102">
        <v>0</v>
      </c>
      <c r="T16" s="103">
        <v>0</v>
      </c>
      <c r="U16" s="104">
        <v>0</v>
      </c>
      <c r="V16" s="102">
        <v>0</v>
      </c>
      <c r="W16" s="103">
        <v>0</v>
      </c>
      <c r="X16" s="104">
        <v>0</v>
      </c>
      <c r="Y16" s="102">
        <v>3415500</v>
      </c>
      <c r="Z16" s="103">
        <v>0</v>
      </c>
      <c r="AA16" s="104">
        <v>0</v>
      </c>
      <c r="AB16" s="102">
        <v>0</v>
      </c>
      <c r="AC16" s="103">
        <v>0</v>
      </c>
      <c r="AD16" s="104">
        <v>0</v>
      </c>
      <c r="AE16" s="102">
        <v>0</v>
      </c>
      <c r="AF16" s="103">
        <v>0</v>
      </c>
      <c r="AG16" s="104">
        <v>0</v>
      </c>
      <c r="AH16" s="102">
        <v>0</v>
      </c>
      <c r="AI16" s="103">
        <v>0</v>
      </c>
      <c r="AJ16" s="104">
        <v>0</v>
      </c>
      <c r="AK16" s="102">
        <v>0</v>
      </c>
      <c r="AL16" s="103">
        <v>0</v>
      </c>
      <c r="AM16" s="104">
        <v>0</v>
      </c>
      <c r="AN16" s="168">
        <v>0</v>
      </c>
      <c r="AO16" s="169">
        <v>0</v>
      </c>
      <c r="AP16" s="105">
        <f t="shared" si="0"/>
        <v>0</v>
      </c>
      <c r="AQ16" s="259">
        <f t="shared" si="1"/>
        <v>3415500</v>
      </c>
    </row>
    <row r="17" spans="1:44" x14ac:dyDescent="0.25">
      <c r="A17" s="99" t="s">
        <v>197</v>
      </c>
      <c r="B17" s="320" t="s">
        <v>180</v>
      </c>
      <c r="C17" s="101" t="s">
        <v>100</v>
      </c>
      <c r="D17" s="102">
        <v>0</v>
      </c>
      <c r="E17" s="103">
        <v>0</v>
      </c>
      <c r="F17" s="104">
        <v>0</v>
      </c>
      <c r="G17" s="102">
        <v>0</v>
      </c>
      <c r="H17" s="103">
        <v>0</v>
      </c>
      <c r="I17" s="104">
        <v>0</v>
      </c>
      <c r="J17" s="102">
        <v>0</v>
      </c>
      <c r="K17" s="103">
        <v>0</v>
      </c>
      <c r="L17" s="104">
        <v>0</v>
      </c>
      <c r="M17" s="102">
        <v>0</v>
      </c>
      <c r="N17" s="103">
        <v>0</v>
      </c>
      <c r="O17" s="104">
        <v>0</v>
      </c>
      <c r="P17" s="102">
        <v>0</v>
      </c>
      <c r="Q17" s="103">
        <v>0</v>
      </c>
      <c r="R17" s="104">
        <v>0</v>
      </c>
      <c r="S17" s="102">
        <v>0</v>
      </c>
      <c r="T17" s="103">
        <v>0</v>
      </c>
      <c r="U17" s="104">
        <v>0</v>
      </c>
      <c r="V17" s="102">
        <v>0</v>
      </c>
      <c r="W17" s="103">
        <v>0</v>
      </c>
      <c r="X17" s="104">
        <v>0</v>
      </c>
      <c r="Y17" s="102">
        <v>0</v>
      </c>
      <c r="Z17" s="103">
        <v>0</v>
      </c>
      <c r="AA17" s="104">
        <v>0</v>
      </c>
      <c r="AB17" s="102">
        <v>3811500</v>
      </c>
      <c r="AC17" s="103">
        <v>0</v>
      </c>
      <c r="AD17" s="104">
        <v>0</v>
      </c>
      <c r="AE17" s="102">
        <v>0</v>
      </c>
      <c r="AF17" s="103">
        <v>0</v>
      </c>
      <c r="AG17" s="104">
        <v>0</v>
      </c>
      <c r="AH17" s="102">
        <v>0</v>
      </c>
      <c r="AI17" s="103">
        <v>0</v>
      </c>
      <c r="AJ17" s="104">
        <v>0</v>
      </c>
      <c r="AK17" s="102">
        <v>0</v>
      </c>
      <c r="AL17" s="103">
        <v>0</v>
      </c>
      <c r="AM17" s="104">
        <v>0</v>
      </c>
      <c r="AN17" s="168">
        <v>0</v>
      </c>
      <c r="AO17" s="169">
        <v>0</v>
      </c>
      <c r="AP17" s="105">
        <f t="shared" si="0"/>
        <v>0</v>
      </c>
      <c r="AQ17" s="259">
        <f t="shared" si="1"/>
        <v>3811500</v>
      </c>
    </row>
    <row r="18" spans="1:44" x14ac:dyDescent="0.25">
      <c r="A18" s="99" t="s">
        <v>198</v>
      </c>
      <c r="B18" s="320" t="s">
        <v>181</v>
      </c>
      <c r="C18" s="101" t="s">
        <v>100</v>
      </c>
      <c r="D18" s="102">
        <v>0</v>
      </c>
      <c r="E18" s="103">
        <v>0</v>
      </c>
      <c r="F18" s="104">
        <v>0</v>
      </c>
      <c r="G18" s="102">
        <v>0</v>
      </c>
      <c r="H18" s="103">
        <v>0</v>
      </c>
      <c r="I18" s="104">
        <v>0</v>
      </c>
      <c r="J18" s="102">
        <v>0</v>
      </c>
      <c r="K18" s="103">
        <v>0</v>
      </c>
      <c r="L18" s="104">
        <v>0</v>
      </c>
      <c r="M18" s="102">
        <v>0</v>
      </c>
      <c r="N18" s="103">
        <v>0</v>
      </c>
      <c r="O18" s="104">
        <v>0</v>
      </c>
      <c r="P18" s="102">
        <v>0</v>
      </c>
      <c r="Q18" s="103">
        <v>0</v>
      </c>
      <c r="R18" s="104">
        <v>0</v>
      </c>
      <c r="S18" s="102">
        <v>0</v>
      </c>
      <c r="T18" s="103">
        <v>0</v>
      </c>
      <c r="U18" s="104">
        <v>0</v>
      </c>
      <c r="V18" s="102">
        <v>0</v>
      </c>
      <c r="W18" s="103">
        <v>0</v>
      </c>
      <c r="X18" s="104">
        <v>0</v>
      </c>
      <c r="Y18" s="102">
        <v>0</v>
      </c>
      <c r="Z18" s="103">
        <v>0</v>
      </c>
      <c r="AA18" s="104">
        <v>0</v>
      </c>
      <c r="AB18" s="102">
        <v>3212900</v>
      </c>
      <c r="AC18" s="103">
        <v>0</v>
      </c>
      <c r="AD18" s="104">
        <v>0</v>
      </c>
      <c r="AE18" s="102">
        <v>0</v>
      </c>
      <c r="AF18" s="103">
        <v>0</v>
      </c>
      <c r="AG18" s="104">
        <v>0</v>
      </c>
      <c r="AH18" s="102">
        <v>0</v>
      </c>
      <c r="AI18" s="103">
        <v>0</v>
      </c>
      <c r="AJ18" s="104">
        <v>0</v>
      </c>
      <c r="AK18" s="102">
        <v>0</v>
      </c>
      <c r="AL18" s="103">
        <v>0</v>
      </c>
      <c r="AM18" s="104">
        <v>0</v>
      </c>
      <c r="AN18" s="168">
        <v>0</v>
      </c>
      <c r="AO18" s="169">
        <v>0</v>
      </c>
      <c r="AP18" s="105">
        <f t="shared" si="0"/>
        <v>0</v>
      </c>
      <c r="AQ18" s="259">
        <f t="shared" si="1"/>
        <v>3212900</v>
      </c>
    </row>
    <row r="19" spans="1:44" x14ac:dyDescent="0.25">
      <c r="A19" s="99" t="s">
        <v>199</v>
      </c>
      <c r="B19" s="320" t="s">
        <v>182</v>
      </c>
      <c r="C19" s="101" t="s">
        <v>100</v>
      </c>
      <c r="D19" s="102">
        <v>0</v>
      </c>
      <c r="E19" s="103">
        <v>0</v>
      </c>
      <c r="F19" s="104">
        <v>0</v>
      </c>
      <c r="G19" s="102">
        <v>0</v>
      </c>
      <c r="H19" s="103">
        <v>0</v>
      </c>
      <c r="I19" s="104">
        <v>0</v>
      </c>
      <c r="J19" s="102">
        <v>0</v>
      </c>
      <c r="K19" s="103">
        <v>0</v>
      </c>
      <c r="L19" s="104">
        <v>0</v>
      </c>
      <c r="M19" s="102">
        <v>0</v>
      </c>
      <c r="N19" s="103">
        <v>0</v>
      </c>
      <c r="O19" s="104">
        <v>0</v>
      </c>
      <c r="P19" s="102">
        <v>0</v>
      </c>
      <c r="Q19" s="103">
        <v>0</v>
      </c>
      <c r="R19" s="104">
        <v>0</v>
      </c>
      <c r="S19" s="102">
        <v>0</v>
      </c>
      <c r="T19" s="103">
        <v>0</v>
      </c>
      <c r="U19" s="104">
        <v>0</v>
      </c>
      <c r="V19" s="102">
        <v>0</v>
      </c>
      <c r="W19" s="103">
        <v>0</v>
      </c>
      <c r="X19" s="104">
        <v>0</v>
      </c>
      <c r="Y19" s="102">
        <v>0</v>
      </c>
      <c r="Z19" s="103">
        <v>0</v>
      </c>
      <c r="AA19" s="104">
        <v>0</v>
      </c>
      <c r="AB19" s="102">
        <v>0</v>
      </c>
      <c r="AC19" s="103">
        <v>0</v>
      </c>
      <c r="AD19" s="104">
        <v>0</v>
      </c>
      <c r="AE19" s="102">
        <v>0</v>
      </c>
      <c r="AF19" s="103">
        <v>0</v>
      </c>
      <c r="AG19" s="104">
        <v>0</v>
      </c>
      <c r="AH19" s="102">
        <v>3415500</v>
      </c>
      <c r="AI19" s="103">
        <v>0</v>
      </c>
      <c r="AJ19" s="104">
        <v>0</v>
      </c>
      <c r="AK19" s="102">
        <v>0</v>
      </c>
      <c r="AL19" s="103">
        <v>0</v>
      </c>
      <c r="AM19" s="104">
        <v>0</v>
      </c>
      <c r="AN19" s="168">
        <v>0</v>
      </c>
      <c r="AO19" s="169">
        <v>0</v>
      </c>
      <c r="AP19" s="105">
        <f t="shared" si="0"/>
        <v>0</v>
      </c>
      <c r="AQ19" s="259">
        <f t="shared" si="1"/>
        <v>3415500</v>
      </c>
      <c r="AR19" s="14"/>
    </row>
    <row r="20" spans="1:44" x14ac:dyDescent="0.25">
      <c r="A20" s="99" t="s">
        <v>200</v>
      </c>
      <c r="B20" s="320" t="s">
        <v>183</v>
      </c>
      <c r="C20" s="101" t="s">
        <v>100</v>
      </c>
      <c r="D20" s="102">
        <v>0</v>
      </c>
      <c r="E20" s="103">
        <v>0</v>
      </c>
      <c r="F20" s="104">
        <v>0</v>
      </c>
      <c r="G20" s="102">
        <v>0</v>
      </c>
      <c r="H20" s="103">
        <v>0</v>
      </c>
      <c r="I20" s="104">
        <v>0</v>
      </c>
      <c r="J20" s="102">
        <v>0</v>
      </c>
      <c r="K20" s="103">
        <v>0</v>
      </c>
      <c r="L20" s="104">
        <v>0</v>
      </c>
      <c r="M20" s="102">
        <v>0</v>
      </c>
      <c r="N20" s="103">
        <v>0</v>
      </c>
      <c r="O20" s="104">
        <v>0</v>
      </c>
      <c r="P20" s="102">
        <v>0</v>
      </c>
      <c r="Q20" s="103">
        <v>0</v>
      </c>
      <c r="R20" s="104">
        <v>0</v>
      </c>
      <c r="S20" s="102">
        <v>0</v>
      </c>
      <c r="T20" s="103">
        <v>0</v>
      </c>
      <c r="U20" s="104">
        <v>0</v>
      </c>
      <c r="V20" s="102">
        <v>0</v>
      </c>
      <c r="W20" s="103">
        <v>0</v>
      </c>
      <c r="X20" s="104">
        <v>0</v>
      </c>
      <c r="Y20" s="102">
        <v>0</v>
      </c>
      <c r="Z20" s="103">
        <v>0</v>
      </c>
      <c r="AA20" s="104">
        <v>0</v>
      </c>
      <c r="AB20" s="102">
        <v>0</v>
      </c>
      <c r="AC20" s="103">
        <v>0</v>
      </c>
      <c r="AD20" s="104">
        <v>0</v>
      </c>
      <c r="AE20" s="102">
        <v>1000000</v>
      </c>
      <c r="AF20" s="103">
        <v>0</v>
      </c>
      <c r="AG20" s="104">
        <v>0</v>
      </c>
      <c r="AH20" s="102">
        <v>0</v>
      </c>
      <c r="AI20" s="103">
        <v>0</v>
      </c>
      <c r="AJ20" s="104">
        <v>0</v>
      </c>
      <c r="AK20" s="102">
        <v>0</v>
      </c>
      <c r="AL20" s="103">
        <v>0</v>
      </c>
      <c r="AM20" s="104">
        <v>0</v>
      </c>
      <c r="AN20" s="168">
        <v>0</v>
      </c>
      <c r="AO20" s="169">
        <v>0</v>
      </c>
      <c r="AP20" s="105">
        <f t="shared" si="0"/>
        <v>0</v>
      </c>
      <c r="AQ20" s="259">
        <f t="shared" si="1"/>
        <v>1000000</v>
      </c>
      <c r="AR20" s="14"/>
    </row>
    <row r="21" spans="1:44" x14ac:dyDescent="0.25">
      <c r="A21" s="99" t="s">
        <v>201</v>
      </c>
      <c r="B21" s="320" t="s">
        <v>184</v>
      </c>
      <c r="C21" s="101" t="s">
        <v>100</v>
      </c>
      <c r="D21" s="102">
        <v>0</v>
      </c>
      <c r="E21" s="103">
        <v>0</v>
      </c>
      <c r="F21" s="104">
        <v>0</v>
      </c>
      <c r="G21" s="102">
        <v>0</v>
      </c>
      <c r="H21" s="103">
        <v>0</v>
      </c>
      <c r="I21" s="104">
        <v>0</v>
      </c>
      <c r="J21" s="102">
        <v>0</v>
      </c>
      <c r="K21" s="103">
        <v>0</v>
      </c>
      <c r="L21" s="104">
        <v>0</v>
      </c>
      <c r="M21" s="102">
        <v>0</v>
      </c>
      <c r="N21" s="103">
        <v>0</v>
      </c>
      <c r="O21" s="104">
        <v>0</v>
      </c>
      <c r="P21" s="102">
        <v>0</v>
      </c>
      <c r="Q21" s="103">
        <v>0</v>
      </c>
      <c r="R21" s="104">
        <v>0</v>
      </c>
      <c r="S21" s="102">
        <v>0</v>
      </c>
      <c r="T21" s="103">
        <v>0</v>
      </c>
      <c r="U21" s="104">
        <v>0</v>
      </c>
      <c r="V21" s="102">
        <v>0</v>
      </c>
      <c r="W21" s="103">
        <v>0</v>
      </c>
      <c r="X21" s="104">
        <v>0</v>
      </c>
      <c r="Y21" s="102">
        <v>0</v>
      </c>
      <c r="Z21" s="103">
        <v>0</v>
      </c>
      <c r="AA21" s="104">
        <v>0</v>
      </c>
      <c r="AB21" s="102">
        <v>0</v>
      </c>
      <c r="AC21" s="103">
        <v>0</v>
      </c>
      <c r="AD21" s="104">
        <v>0</v>
      </c>
      <c r="AE21" s="102">
        <v>2250000</v>
      </c>
      <c r="AF21" s="103">
        <v>0</v>
      </c>
      <c r="AG21" s="104">
        <v>0</v>
      </c>
      <c r="AH21" s="102">
        <v>0</v>
      </c>
      <c r="AI21" s="103">
        <v>0</v>
      </c>
      <c r="AJ21" s="104">
        <v>0</v>
      </c>
      <c r="AK21" s="102">
        <v>0</v>
      </c>
      <c r="AL21" s="103">
        <v>0</v>
      </c>
      <c r="AM21" s="104">
        <v>0</v>
      </c>
      <c r="AN21" s="168">
        <v>0</v>
      </c>
      <c r="AO21" s="169">
        <v>0</v>
      </c>
      <c r="AP21" s="105">
        <f t="shared" si="0"/>
        <v>0</v>
      </c>
      <c r="AQ21" s="259">
        <f t="shared" si="1"/>
        <v>2250000</v>
      </c>
      <c r="AR21" s="14"/>
    </row>
    <row r="22" spans="1:44" x14ac:dyDescent="0.25">
      <c r="A22" s="99" t="s">
        <v>202</v>
      </c>
      <c r="B22" s="320" t="s">
        <v>185</v>
      </c>
      <c r="C22" s="101" t="s">
        <v>100</v>
      </c>
      <c r="D22" s="102">
        <v>0</v>
      </c>
      <c r="E22" s="103">
        <v>0</v>
      </c>
      <c r="F22" s="104">
        <v>0</v>
      </c>
      <c r="G22" s="102">
        <v>0</v>
      </c>
      <c r="H22" s="103">
        <v>0</v>
      </c>
      <c r="I22" s="104">
        <v>0</v>
      </c>
      <c r="J22" s="102">
        <v>0</v>
      </c>
      <c r="K22" s="103">
        <v>0</v>
      </c>
      <c r="L22" s="104">
        <v>0</v>
      </c>
      <c r="M22" s="102">
        <v>0</v>
      </c>
      <c r="N22" s="103">
        <v>0</v>
      </c>
      <c r="O22" s="104">
        <v>0</v>
      </c>
      <c r="P22" s="102">
        <v>0</v>
      </c>
      <c r="Q22" s="103">
        <v>0</v>
      </c>
      <c r="R22" s="104">
        <v>0</v>
      </c>
      <c r="S22" s="102">
        <v>0</v>
      </c>
      <c r="T22" s="103">
        <v>0</v>
      </c>
      <c r="U22" s="104">
        <v>0</v>
      </c>
      <c r="V22" s="102">
        <v>0</v>
      </c>
      <c r="W22" s="103">
        <v>0</v>
      </c>
      <c r="X22" s="104">
        <v>0</v>
      </c>
      <c r="Y22" s="102">
        <v>0</v>
      </c>
      <c r="Z22" s="103">
        <v>0</v>
      </c>
      <c r="AA22" s="104">
        <v>0</v>
      </c>
      <c r="AB22" s="102">
        <v>0</v>
      </c>
      <c r="AC22" s="103">
        <v>0</v>
      </c>
      <c r="AD22" s="104">
        <v>0</v>
      </c>
      <c r="AE22" s="102">
        <v>0</v>
      </c>
      <c r="AF22" s="103">
        <v>0</v>
      </c>
      <c r="AG22" s="104">
        <v>0</v>
      </c>
      <c r="AH22" s="102">
        <v>550000</v>
      </c>
      <c r="AI22" s="103">
        <v>0</v>
      </c>
      <c r="AJ22" s="104">
        <v>0</v>
      </c>
      <c r="AK22" s="102">
        <v>0</v>
      </c>
      <c r="AL22" s="103">
        <v>0</v>
      </c>
      <c r="AM22" s="104">
        <v>0</v>
      </c>
      <c r="AN22" s="168">
        <v>0</v>
      </c>
      <c r="AO22" s="169">
        <v>0</v>
      </c>
      <c r="AP22" s="105">
        <f t="shared" si="0"/>
        <v>0</v>
      </c>
      <c r="AQ22" s="259">
        <f t="shared" si="1"/>
        <v>550000</v>
      </c>
      <c r="AR22" s="14"/>
    </row>
    <row r="23" spans="1:44" x14ac:dyDescent="0.25">
      <c r="A23" s="270"/>
      <c r="B23" s="271" t="s">
        <v>94</v>
      </c>
      <c r="C23" s="268"/>
      <c r="D23" s="269"/>
      <c r="E23" s="272"/>
      <c r="F23" s="273"/>
      <c r="G23" s="269"/>
      <c r="H23" s="272"/>
      <c r="I23" s="273"/>
      <c r="J23" s="269"/>
      <c r="K23" s="272"/>
      <c r="L23" s="273"/>
      <c r="M23" s="269"/>
      <c r="N23" s="272"/>
      <c r="O23" s="273"/>
      <c r="P23" s="269"/>
      <c r="Q23" s="272"/>
      <c r="R23" s="273"/>
      <c r="S23" s="269"/>
      <c r="T23" s="272"/>
      <c r="U23" s="273"/>
      <c r="V23" s="269"/>
      <c r="W23" s="272"/>
      <c r="X23" s="273"/>
      <c r="Y23" s="269"/>
      <c r="Z23" s="272"/>
      <c r="AA23" s="273"/>
      <c r="AB23" s="269"/>
      <c r="AC23" s="272"/>
      <c r="AD23" s="273"/>
      <c r="AE23" s="269"/>
      <c r="AF23" s="272"/>
      <c r="AG23" s="273"/>
      <c r="AH23" s="269"/>
      <c r="AI23" s="272"/>
      <c r="AJ23" s="273"/>
      <c r="AK23" s="269"/>
      <c r="AL23" s="272"/>
      <c r="AM23" s="273"/>
      <c r="AN23" s="273"/>
      <c r="AO23" s="273"/>
      <c r="AP23" s="274"/>
      <c r="AQ23" s="275"/>
    </row>
    <row r="24" spans="1:44" x14ac:dyDescent="0.25">
      <c r="A24" s="107" t="s">
        <v>73</v>
      </c>
      <c r="B24" s="100" t="s">
        <v>75</v>
      </c>
      <c r="C24" s="101" t="s">
        <v>73</v>
      </c>
      <c r="D24" s="102">
        <v>34641</v>
      </c>
      <c r="E24" s="103">
        <v>34641</v>
      </c>
      <c r="F24" s="109">
        <v>34641</v>
      </c>
      <c r="G24" s="102">
        <v>34641</v>
      </c>
      <c r="H24" s="110">
        <v>34651</v>
      </c>
      <c r="I24" s="109">
        <v>34641</v>
      </c>
      <c r="J24" s="102">
        <v>34641</v>
      </c>
      <c r="K24" s="110">
        <v>0</v>
      </c>
      <c r="L24" s="109">
        <v>0</v>
      </c>
      <c r="M24" s="102">
        <v>34641</v>
      </c>
      <c r="N24" s="103">
        <v>0</v>
      </c>
      <c r="O24" s="109">
        <v>0</v>
      </c>
      <c r="P24" s="102">
        <v>34641</v>
      </c>
      <c r="Q24" s="103">
        <v>0</v>
      </c>
      <c r="R24" s="109">
        <v>0</v>
      </c>
      <c r="S24" s="102">
        <v>34641</v>
      </c>
      <c r="T24" s="103">
        <v>0</v>
      </c>
      <c r="U24" s="109">
        <v>0</v>
      </c>
      <c r="V24" s="102">
        <v>34641</v>
      </c>
      <c r="W24" s="103">
        <v>0</v>
      </c>
      <c r="X24" s="109">
        <v>0</v>
      </c>
      <c r="Y24" s="102">
        <v>34641</v>
      </c>
      <c r="Z24" s="103">
        <v>0</v>
      </c>
      <c r="AA24" s="109">
        <v>0</v>
      </c>
      <c r="AB24" s="102">
        <v>34641</v>
      </c>
      <c r="AC24" s="103">
        <v>0</v>
      </c>
      <c r="AD24" s="109">
        <v>0</v>
      </c>
      <c r="AE24" s="102">
        <v>34641</v>
      </c>
      <c r="AF24" s="110">
        <v>0</v>
      </c>
      <c r="AG24" s="109">
        <v>0</v>
      </c>
      <c r="AH24" s="102">
        <v>34641</v>
      </c>
      <c r="AI24" s="110">
        <v>0</v>
      </c>
      <c r="AJ24" s="109">
        <v>0</v>
      </c>
      <c r="AK24" s="102">
        <v>34641</v>
      </c>
      <c r="AL24" s="110">
        <v>0</v>
      </c>
      <c r="AM24" s="109">
        <v>0</v>
      </c>
      <c r="AN24" s="168">
        <v>0</v>
      </c>
      <c r="AO24" s="170">
        <v>0</v>
      </c>
      <c r="AP24" s="105">
        <f t="shared" ref="AP24:AP30" si="2">SUM(D24,G24,J24)</f>
        <v>103923</v>
      </c>
      <c r="AQ24" s="260">
        <f t="shared" ref="AQ24:AQ30" si="3">SUM(D24,G24,J24,M24,P24,S24,V24,Y24,AB24,AE24,AH24,AK24)</f>
        <v>415692</v>
      </c>
      <c r="AR24" s="14"/>
    </row>
    <row r="25" spans="1:44" x14ac:dyDescent="0.25">
      <c r="A25" s="107" t="s">
        <v>73</v>
      </c>
      <c r="B25" s="100" t="s">
        <v>159</v>
      </c>
      <c r="C25" s="101" t="s">
        <v>73</v>
      </c>
      <c r="D25" s="108">
        <v>537195</v>
      </c>
      <c r="E25" s="103">
        <v>537195</v>
      </c>
      <c r="F25" s="109">
        <v>0</v>
      </c>
      <c r="G25" s="102">
        <v>554500</v>
      </c>
      <c r="H25" s="110">
        <v>554500</v>
      </c>
      <c r="I25" s="109">
        <v>537195</v>
      </c>
      <c r="J25" s="102">
        <v>554500</v>
      </c>
      <c r="K25" s="110">
        <v>0</v>
      </c>
      <c r="L25" s="109">
        <v>0</v>
      </c>
      <c r="M25" s="102">
        <v>554500</v>
      </c>
      <c r="N25" s="103">
        <v>0</v>
      </c>
      <c r="O25" s="109">
        <v>0</v>
      </c>
      <c r="P25" s="108">
        <v>554500</v>
      </c>
      <c r="Q25" s="103">
        <v>0</v>
      </c>
      <c r="R25" s="109">
        <v>0</v>
      </c>
      <c r="S25" s="102">
        <v>554500</v>
      </c>
      <c r="T25" s="103">
        <v>0</v>
      </c>
      <c r="U25" s="109">
        <v>0</v>
      </c>
      <c r="V25" s="102">
        <v>554500</v>
      </c>
      <c r="W25" s="103">
        <v>0</v>
      </c>
      <c r="X25" s="109">
        <v>0</v>
      </c>
      <c r="Y25" s="108">
        <v>554500</v>
      </c>
      <c r="Z25" s="103">
        <v>0</v>
      </c>
      <c r="AA25" s="109">
        <v>0</v>
      </c>
      <c r="AB25" s="102">
        <v>554500</v>
      </c>
      <c r="AC25" s="103">
        <v>0</v>
      </c>
      <c r="AD25" s="109">
        <v>0</v>
      </c>
      <c r="AE25" s="108">
        <v>554500</v>
      </c>
      <c r="AF25" s="110">
        <v>0</v>
      </c>
      <c r="AG25" s="109">
        <v>0</v>
      </c>
      <c r="AH25" s="108">
        <v>554500</v>
      </c>
      <c r="AI25" s="110">
        <v>0</v>
      </c>
      <c r="AJ25" s="109">
        <v>0</v>
      </c>
      <c r="AK25" s="102">
        <v>554500</v>
      </c>
      <c r="AL25" s="110">
        <v>0</v>
      </c>
      <c r="AM25" s="109">
        <v>0</v>
      </c>
      <c r="AN25" s="168">
        <v>0</v>
      </c>
      <c r="AO25" s="170">
        <v>0</v>
      </c>
      <c r="AP25" s="105">
        <f t="shared" si="2"/>
        <v>1646195</v>
      </c>
      <c r="AQ25" s="260">
        <f t="shared" si="3"/>
        <v>6636695</v>
      </c>
      <c r="AR25" s="14"/>
    </row>
    <row r="26" spans="1:44" ht="13.5" customHeight="1" x14ac:dyDescent="0.25">
      <c r="A26" s="107" t="s">
        <v>73</v>
      </c>
      <c r="B26" s="100" t="s">
        <v>160</v>
      </c>
      <c r="C26" s="101" t="s">
        <v>73</v>
      </c>
      <c r="D26" s="108">
        <v>106124</v>
      </c>
      <c r="E26" s="103">
        <v>106124</v>
      </c>
      <c r="F26" s="109">
        <v>0</v>
      </c>
      <c r="G26" s="102">
        <v>109900</v>
      </c>
      <c r="H26" s="110">
        <v>109900</v>
      </c>
      <c r="I26" s="109">
        <v>106124</v>
      </c>
      <c r="J26" s="102">
        <v>109900</v>
      </c>
      <c r="K26" s="110">
        <v>0</v>
      </c>
      <c r="L26" s="109">
        <v>0</v>
      </c>
      <c r="M26" s="102">
        <v>109900</v>
      </c>
      <c r="N26" s="103">
        <v>0</v>
      </c>
      <c r="O26" s="109">
        <v>0</v>
      </c>
      <c r="P26" s="108">
        <v>109900</v>
      </c>
      <c r="Q26" s="103">
        <v>0</v>
      </c>
      <c r="R26" s="109">
        <v>0</v>
      </c>
      <c r="S26" s="102">
        <v>109900</v>
      </c>
      <c r="T26" s="103">
        <v>0</v>
      </c>
      <c r="U26" s="109">
        <v>0</v>
      </c>
      <c r="V26" s="102">
        <v>109900</v>
      </c>
      <c r="W26" s="103">
        <v>0</v>
      </c>
      <c r="X26" s="109">
        <v>0</v>
      </c>
      <c r="Y26" s="108">
        <v>109900</v>
      </c>
      <c r="Z26" s="103">
        <v>0</v>
      </c>
      <c r="AA26" s="109">
        <v>0</v>
      </c>
      <c r="AB26" s="102">
        <v>109900</v>
      </c>
      <c r="AC26" s="103">
        <v>0</v>
      </c>
      <c r="AD26" s="109">
        <v>0</v>
      </c>
      <c r="AE26" s="108">
        <v>109900</v>
      </c>
      <c r="AF26" s="110">
        <v>0</v>
      </c>
      <c r="AG26" s="109">
        <v>0</v>
      </c>
      <c r="AH26" s="108">
        <v>109900</v>
      </c>
      <c r="AI26" s="110">
        <v>0</v>
      </c>
      <c r="AJ26" s="109">
        <v>0</v>
      </c>
      <c r="AK26" s="108">
        <v>109900</v>
      </c>
      <c r="AL26" s="110">
        <v>0</v>
      </c>
      <c r="AM26" s="109">
        <v>0</v>
      </c>
      <c r="AN26" s="168">
        <v>0</v>
      </c>
      <c r="AO26" s="170">
        <v>0</v>
      </c>
      <c r="AP26" s="105">
        <f t="shared" si="2"/>
        <v>325924</v>
      </c>
      <c r="AQ26" s="260">
        <f t="shared" si="3"/>
        <v>1315024</v>
      </c>
      <c r="AR26" s="14"/>
    </row>
    <row r="27" spans="1:44" x14ac:dyDescent="0.25">
      <c r="A27" s="107" t="s">
        <v>73</v>
      </c>
      <c r="B27" s="100" t="s">
        <v>74</v>
      </c>
      <c r="C27" s="101" t="s">
        <v>73</v>
      </c>
      <c r="D27" s="108">
        <v>141057</v>
      </c>
      <c r="E27" s="103">
        <v>141057</v>
      </c>
      <c r="F27" s="109">
        <v>141057</v>
      </c>
      <c r="G27" s="102">
        <v>0</v>
      </c>
      <c r="H27" s="110">
        <v>0</v>
      </c>
      <c r="I27" s="109">
        <v>0</v>
      </c>
      <c r="J27" s="102">
        <v>0</v>
      </c>
      <c r="K27" s="110">
        <v>0</v>
      </c>
      <c r="L27" s="109">
        <v>0</v>
      </c>
      <c r="M27" s="102">
        <v>141057</v>
      </c>
      <c r="N27" s="103">
        <v>0</v>
      </c>
      <c r="O27" s="109">
        <v>0</v>
      </c>
      <c r="P27" s="108">
        <v>0</v>
      </c>
      <c r="Q27" s="103">
        <v>0</v>
      </c>
      <c r="R27" s="109">
        <v>0</v>
      </c>
      <c r="S27" s="102">
        <v>0</v>
      </c>
      <c r="T27" s="103">
        <v>0</v>
      </c>
      <c r="U27" s="109">
        <v>0</v>
      </c>
      <c r="V27" s="102">
        <v>141057</v>
      </c>
      <c r="W27" s="103">
        <v>0</v>
      </c>
      <c r="X27" s="109">
        <v>0</v>
      </c>
      <c r="Y27" s="108">
        <v>0</v>
      </c>
      <c r="Z27" s="103">
        <v>0</v>
      </c>
      <c r="AA27" s="109">
        <v>0</v>
      </c>
      <c r="AB27" s="102">
        <v>0</v>
      </c>
      <c r="AC27" s="103">
        <v>0</v>
      </c>
      <c r="AD27" s="109">
        <v>0</v>
      </c>
      <c r="AE27" s="108">
        <v>147325</v>
      </c>
      <c r="AF27" s="110">
        <v>0</v>
      </c>
      <c r="AG27" s="109">
        <v>0</v>
      </c>
      <c r="AH27" s="108">
        <v>0</v>
      </c>
      <c r="AI27" s="110">
        <v>0</v>
      </c>
      <c r="AJ27" s="109">
        <v>0</v>
      </c>
      <c r="AK27" s="108">
        <v>0</v>
      </c>
      <c r="AL27" s="110">
        <v>0</v>
      </c>
      <c r="AM27" s="109">
        <v>0</v>
      </c>
      <c r="AN27" s="168">
        <v>0</v>
      </c>
      <c r="AO27" s="170">
        <v>0</v>
      </c>
      <c r="AP27" s="105">
        <f t="shared" si="2"/>
        <v>141057</v>
      </c>
      <c r="AQ27" s="260">
        <f t="shared" si="3"/>
        <v>570496</v>
      </c>
      <c r="AR27" s="14"/>
    </row>
    <row r="28" spans="1:44" x14ac:dyDescent="0.25">
      <c r="A28" s="107" t="s">
        <v>73</v>
      </c>
      <c r="B28" s="100" t="s">
        <v>76</v>
      </c>
      <c r="C28" s="101" t="s">
        <v>73</v>
      </c>
      <c r="D28" s="108">
        <v>45030</v>
      </c>
      <c r="E28" s="103">
        <v>45030</v>
      </c>
      <c r="F28" s="109">
        <v>45030</v>
      </c>
      <c r="G28" s="102">
        <v>0</v>
      </c>
      <c r="H28" s="110">
        <v>0</v>
      </c>
      <c r="I28" s="109">
        <v>0</v>
      </c>
      <c r="J28" s="102">
        <v>0</v>
      </c>
      <c r="K28" s="110">
        <v>0</v>
      </c>
      <c r="L28" s="109">
        <v>0</v>
      </c>
      <c r="M28" s="102">
        <v>0</v>
      </c>
      <c r="N28" s="103">
        <v>0</v>
      </c>
      <c r="O28" s="109">
        <v>0</v>
      </c>
      <c r="P28" s="102">
        <v>0</v>
      </c>
      <c r="Q28" s="103">
        <v>0</v>
      </c>
      <c r="R28" s="109">
        <v>0</v>
      </c>
      <c r="S28" s="102">
        <v>0</v>
      </c>
      <c r="T28" s="103">
        <v>0</v>
      </c>
      <c r="U28" s="109">
        <v>0</v>
      </c>
      <c r="V28" s="102">
        <v>0</v>
      </c>
      <c r="W28" s="103">
        <v>0</v>
      </c>
      <c r="X28" s="109">
        <v>0</v>
      </c>
      <c r="Y28" s="102">
        <v>0</v>
      </c>
      <c r="Z28" s="103">
        <v>0</v>
      </c>
      <c r="AA28" s="109">
        <v>0</v>
      </c>
      <c r="AB28" s="102">
        <v>0</v>
      </c>
      <c r="AC28" s="103">
        <v>0</v>
      </c>
      <c r="AD28" s="109">
        <v>0</v>
      </c>
      <c r="AE28" s="108">
        <v>0</v>
      </c>
      <c r="AF28" s="110">
        <v>0</v>
      </c>
      <c r="AG28" s="109">
        <v>0</v>
      </c>
      <c r="AH28" s="108">
        <v>0</v>
      </c>
      <c r="AI28" s="110">
        <v>0</v>
      </c>
      <c r="AJ28" s="109">
        <v>0</v>
      </c>
      <c r="AK28" s="108">
        <v>0</v>
      </c>
      <c r="AL28" s="110">
        <v>0</v>
      </c>
      <c r="AM28" s="109">
        <v>0</v>
      </c>
      <c r="AN28" s="168">
        <v>0</v>
      </c>
      <c r="AO28" s="170">
        <v>0</v>
      </c>
      <c r="AP28" s="105">
        <f t="shared" si="2"/>
        <v>45030</v>
      </c>
      <c r="AQ28" s="260">
        <f t="shared" si="3"/>
        <v>45030</v>
      </c>
      <c r="AR28" s="14"/>
    </row>
    <row r="29" spans="1:44" x14ac:dyDescent="0.25">
      <c r="A29" s="107" t="s">
        <v>73</v>
      </c>
      <c r="B29" s="100" t="s">
        <v>77</v>
      </c>
      <c r="C29" s="101" t="s">
        <v>73</v>
      </c>
      <c r="D29" s="108">
        <v>203556</v>
      </c>
      <c r="E29" s="103">
        <v>169280</v>
      </c>
      <c r="F29" s="109">
        <v>169280</v>
      </c>
      <c r="G29" s="102">
        <v>0</v>
      </c>
      <c r="H29" s="110">
        <v>0</v>
      </c>
      <c r="I29" s="109">
        <v>0</v>
      </c>
      <c r="J29" s="102">
        <v>0</v>
      </c>
      <c r="K29" s="110">
        <v>0</v>
      </c>
      <c r="L29" s="109">
        <v>0</v>
      </c>
      <c r="M29" s="102">
        <v>0</v>
      </c>
      <c r="N29" s="103">
        <v>0</v>
      </c>
      <c r="O29" s="109">
        <v>0</v>
      </c>
      <c r="P29" s="102">
        <v>0</v>
      </c>
      <c r="Q29" s="103">
        <v>0</v>
      </c>
      <c r="R29" s="109">
        <v>0</v>
      </c>
      <c r="S29" s="102">
        <v>0</v>
      </c>
      <c r="T29" s="103">
        <v>0</v>
      </c>
      <c r="U29" s="109">
        <v>0</v>
      </c>
      <c r="V29" s="102">
        <v>0</v>
      </c>
      <c r="W29" s="103">
        <v>0</v>
      </c>
      <c r="X29" s="109">
        <v>0</v>
      </c>
      <c r="Y29" s="102">
        <v>0</v>
      </c>
      <c r="Z29" s="103">
        <v>0</v>
      </c>
      <c r="AA29" s="109">
        <v>0</v>
      </c>
      <c r="AB29" s="102">
        <v>0</v>
      </c>
      <c r="AC29" s="103">
        <v>0</v>
      </c>
      <c r="AD29" s="109">
        <v>0</v>
      </c>
      <c r="AE29" s="108">
        <v>0</v>
      </c>
      <c r="AF29" s="110">
        <v>0</v>
      </c>
      <c r="AG29" s="109">
        <v>0</v>
      </c>
      <c r="AH29" s="108">
        <v>0</v>
      </c>
      <c r="AI29" s="110">
        <v>0</v>
      </c>
      <c r="AJ29" s="109">
        <v>0</v>
      </c>
      <c r="AK29" s="108">
        <v>0</v>
      </c>
      <c r="AL29" s="110">
        <v>0</v>
      </c>
      <c r="AM29" s="109">
        <v>0</v>
      </c>
      <c r="AN29" s="168">
        <v>0</v>
      </c>
      <c r="AO29" s="170">
        <v>0</v>
      </c>
      <c r="AP29" s="105">
        <f t="shared" si="2"/>
        <v>203556</v>
      </c>
      <c r="AQ29" s="260">
        <f t="shared" si="3"/>
        <v>203556</v>
      </c>
      <c r="AR29" s="14"/>
    </row>
    <row r="30" spans="1:44" x14ac:dyDescent="0.25">
      <c r="A30" s="147" t="s">
        <v>73</v>
      </c>
      <c r="B30" s="148" t="s">
        <v>78</v>
      </c>
      <c r="C30" s="149" t="s">
        <v>73</v>
      </c>
      <c r="D30" s="150">
        <v>35325</v>
      </c>
      <c r="E30" s="151">
        <v>35325</v>
      </c>
      <c r="F30" s="152">
        <v>35325</v>
      </c>
      <c r="G30" s="102">
        <v>0</v>
      </c>
      <c r="H30" s="153">
        <v>0</v>
      </c>
      <c r="I30" s="152">
        <v>0</v>
      </c>
      <c r="J30" s="102">
        <v>0</v>
      </c>
      <c r="K30" s="153">
        <v>0</v>
      </c>
      <c r="L30" s="152">
        <v>0</v>
      </c>
      <c r="M30" s="102">
        <v>0</v>
      </c>
      <c r="N30" s="151">
        <v>0</v>
      </c>
      <c r="O30" s="152">
        <v>0</v>
      </c>
      <c r="P30" s="102">
        <v>0</v>
      </c>
      <c r="Q30" s="151">
        <v>0</v>
      </c>
      <c r="R30" s="152">
        <v>0</v>
      </c>
      <c r="S30" s="102">
        <v>0</v>
      </c>
      <c r="T30" s="151">
        <v>0</v>
      </c>
      <c r="U30" s="152">
        <v>0</v>
      </c>
      <c r="V30" s="102">
        <v>0</v>
      </c>
      <c r="W30" s="151">
        <v>0</v>
      </c>
      <c r="X30" s="152">
        <v>0</v>
      </c>
      <c r="Y30" s="102">
        <v>0</v>
      </c>
      <c r="Z30" s="151">
        <v>0</v>
      </c>
      <c r="AA30" s="152">
        <v>0</v>
      </c>
      <c r="AB30" s="102">
        <v>0</v>
      </c>
      <c r="AC30" s="151">
        <v>0</v>
      </c>
      <c r="AD30" s="152">
        <v>0</v>
      </c>
      <c r="AE30" s="150">
        <v>0</v>
      </c>
      <c r="AF30" s="153">
        <v>0</v>
      </c>
      <c r="AG30" s="152">
        <v>0</v>
      </c>
      <c r="AH30" s="150">
        <v>0</v>
      </c>
      <c r="AI30" s="153">
        <v>0</v>
      </c>
      <c r="AJ30" s="152">
        <v>0</v>
      </c>
      <c r="AK30" s="150">
        <v>0</v>
      </c>
      <c r="AL30" s="153">
        <v>0</v>
      </c>
      <c r="AM30" s="152">
        <v>0</v>
      </c>
      <c r="AN30" s="171">
        <v>0</v>
      </c>
      <c r="AO30" s="172">
        <v>0</v>
      </c>
      <c r="AP30" s="173">
        <f t="shared" si="2"/>
        <v>35325</v>
      </c>
      <c r="AQ30" s="261">
        <f t="shared" si="3"/>
        <v>35325</v>
      </c>
      <c r="AR30" s="14"/>
    </row>
    <row r="31" spans="1:44" x14ac:dyDescent="0.25">
      <c r="A31" s="174"/>
      <c r="B31" s="175" t="s">
        <v>139</v>
      </c>
      <c r="C31" s="176"/>
      <c r="D31" s="177">
        <f>SUM(D11:D22)</f>
        <v>0</v>
      </c>
      <c r="E31" s="103">
        <v>0</v>
      </c>
      <c r="F31" s="109">
        <v>0</v>
      </c>
      <c r="G31" s="177">
        <f>SUM(G11:G22)</f>
        <v>3415500</v>
      </c>
      <c r="H31" s="103">
        <f t="shared" ref="H31:I31" si="4">SUM(H11:H22)</f>
        <v>3415500</v>
      </c>
      <c r="I31" s="109">
        <f t="shared" si="4"/>
        <v>0</v>
      </c>
      <c r="J31" s="177">
        <f>SUM(J11:J22)</f>
        <v>0</v>
      </c>
      <c r="K31" s="103">
        <f t="shared" ref="K31:L31" si="5">SUM(K11:K22)</f>
        <v>0</v>
      </c>
      <c r="L31" s="109">
        <f t="shared" si="5"/>
        <v>0</v>
      </c>
      <c r="M31" s="177">
        <f>SUM(M11:M22)</f>
        <v>2948400</v>
      </c>
      <c r="N31" s="103">
        <f t="shared" ref="N31:O31" si="6">SUM(N11:N22)</f>
        <v>0</v>
      </c>
      <c r="O31" s="109">
        <f t="shared" si="6"/>
        <v>0</v>
      </c>
      <c r="P31" s="177">
        <f>SUM(P11:P22)</f>
        <v>3415500</v>
      </c>
      <c r="Q31" s="103">
        <f t="shared" ref="Q31:R31" si="7">SUM(Q11:Q22)</f>
        <v>0</v>
      </c>
      <c r="R31" s="109">
        <f t="shared" si="7"/>
        <v>0</v>
      </c>
      <c r="S31" s="177">
        <f>SUM(S11:S22)</f>
        <v>2310500</v>
      </c>
      <c r="T31" s="103">
        <f t="shared" ref="T31:U31" si="8">SUM(T11:T22)</f>
        <v>0</v>
      </c>
      <c r="U31" s="109">
        <f t="shared" si="8"/>
        <v>0</v>
      </c>
      <c r="V31" s="177">
        <f>SUM(V11:V22)</f>
        <v>0</v>
      </c>
      <c r="W31" s="103">
        <f t="shared" ref="W31:X31" si="9">SUM(W11:W22)</f>
        <v>0</v>
      </c>
      <c r="X31" s="109">
        <f t="shared" si="9"/>
        <v>0</v>
      </c>
      <c r="Y31" s="177">
        <f>SUM(Y11:Y22)</f>
        <v>3415500</v>
      </c>
      <c r="Z31" s="103">
        <f t="shared" ref="Z31:AA31" si="10">SUM(Z11:Z22)</f>
        <v>0</v>
      </c>
      <c r="AA31" s="109">
        <f t="shared" si="10"/>
        <v>0</v>
      </c>
      <c r="AB31" s="177">
        <f>SUM(AB11:AB22)</f>
        <v>7024400</v>
      </c>
      <c r="AC31" s="103">
        <f t="shared" ref="AC31:AD31" si="11">SUM(AC11:AC22)</f>
        <v>0</v>
      </c>
      <c r="AD31" s="109">
        <f t="shared" si="11"/>
        <v>0</v>
      </c>
      <c r="AE31" s="177">
        <f>SUM(AE11:AE22)</f>
        <v>3250000</v>
      </c>
      <c r="AF31" s="103">
        <f t="shared" ref="AF31:AG31" si="12">SUM(AF11:AF22)</f>
        <v>0</v>
      </c>
      <c r="AG31" s="109">
        <f t="shared" si="12"/>
        <v>0</v>
      </c>
      <c r="AH31" s="177">
        <f>SUM(AH11:AH22)</f>
        <v>3965500</v>
      </c>
      <c r="AI31" s="103">
        <f t="shared" ref="AI31:AJ31" si="13">SUM(AI11:AI22)</f>
        <v>0</v>
      </c>
      <c r="AJ31" s="109">
        <f t="shared" si="13"/>
        <v>0</v>
      </c>
      <c r="AK31" s="177">
        <f>SUM(AK11:AK22)</f>
        <v>0</v>
      </c>
      <c r="AL31" s="103">
        <f t="shared" ref="AL31:AM31" si="14">SUM(AL11:AL22)</f>
        <v>0</v>
      </c>
      <c r="AM31" s="109">
        <f t="shared" si="14"/>
        <v>0</v>
      </c>
      <c r="AN31" s="168">
        <v>0</v>
      </c>
      <c r="AO31" s="178">
        <v>0</v>
      </c>
      <c r="AP31" s="105">
        <f>SUM(AP11:AP22)</f>
        <v>3415500</v>
      </c>
      <c r="AQ31" s="179">
        <f>SUM(AQ11:AQ22)</f>
        <v>29745300</v>
      </c>
    </row>
    <row r="32" spans="1:44" x14ac:dyDescent="0.25">
      <c r="A32" s="174"/>
      <c r="B32" s="175" t="s">
        <v>140</v>
      </c>
      <c r="C32" s="176"/>
      <c r="D32" s="177">
        <f>D24</f>
        <v>34641</v>
      </c>
      <c r="E32" s="103">
        <v>0</v>
      </c>
      <c r="F32" s="109">
        <v>0</v>
      </c>
      <c r="G32" s="177">
        <f>G24</f>
        <v>34641</v>
      </c>
      <c r="H32" s="103">
        <f t="shared" ref="H32:I32" si="15">H24</f>
        <v>34651</v>
      </c>
      <c r="I32" s="109">
        <f t="shared" si="15"/>
        <v>34641</v>
      </c>
      <c r="J32" s="177">
        <f>J24</f>
        <v>34641</v>
      </c>
      <c r="K32" s="103">
        <f t="shared" ref="K32:L32" si="16">K24</f>
        <v>0</v>
      </c>
      <c r="L32" s="109">
        <f t="shared" si="16"/>
        <v>0</v>
      </c>
      <c r="M32" s="177">
        <f>M24</f>
        <v>34641</v>
      </c>
      <c r="N32" s="103">
        <f t="shared" ref="N32:O32" si="17">N24</f>
        <v>0</v>
      </c>
      <c r="O32" s="109">
        <f t="shared" si="17"/>
        <v>0</v>
      </c>
      <c r="P32" s="177">
        <f>P24</f>
        <v>34641</v>
      </c>
      <c r="Q32" s="103">
        <f t="shared" ref="Q32:R32" si="18">Q24</f>
        <v>0</v>
      </c>
      <c r="R32" s="109">
        <f t="shared" si="18"/>
        <v>0</v>
      </c>
      <c r="S32" s="177">
        <f>S24</f>
        <v>34641</v>
      </c>
      <c r="T32" s="103">
        <f t="shared" ref="T32:U32" si="19">T24</f>
        <v>0</v>
      </c>
      <c r="U32" s="109">
        <f t="shared" si="19"/>
        <v>0</v>
      </c>
      <c r="V32" s="177">
        <f>V24</f>
        <v>34641</v>
      </c>
      <c r="W32" s="103">
        <f t="shared" ref="W32:X32" si="20">W24</f>
        <v>0</v>
      </c>
      <c r="X32" s="109">
        <f t="shared" si="20"/>
        <v>0</v>
      </c>
      <c r="Y32" s="177">
        <f>Y24</f>
        <v>34641</v>
      </c>
      <c r="Z32" s="103">
        <f t="shared" ref="Z32:AA32" si="21">Z24</f>
        <v>0</v>
      </c>
      <c r="AA32" s="109">
        <f t="shared" si="21"/>
        <v>0</v>
      </c>
      <c r="AB32" s="177">
        <f>AB24</f>
        <v>34641</v>
      </c>
      <c r="AC32" s="103">
        <f t="shared" ref="AC32:AD32" si="22">AC24</f>
        <v>0</v>
      </c>
      <c r="AD32" s="109">
        <f t="shared" si="22"/>
        <v>0</v>
      </c>
      <c r="AE32" s="177">
        <f>AE24</f>
        <v>34641</v>
      </c>
      <c r="AF32" s="103">
        <f t="shared" ref="AF32:AG32" si="23">AF24</f>
        <v>0</v>
      </c>
      <c r="AG32" s="109">
        <f t="shared" si="23"/>
        <v>0</v>
      </c>
      <c r="AH32" s="177">
        <f>AH24</f>
        <v>34641</v>
      </c>
      <c r="AI32" s="103">
        <f t="shared" ref="AI32:AJ32" si="24">AI24</f>
        <v>0</v>
      </c>
      <c r="AJ32" s="109">
        <f t="shared" si="24"/>
        <v>0</v>
      </c>
      <c r="AK32" s="177">
        <f>AK24</f>
        <v>34641</v>
      </c>
      <c r="AL32" s="103">
        <f t="shared" ref="AL32:AM32" si="25">AL24</f>
        <v>0</v>
      </c>
      <c r="AM32" s="109">
        <f t="shared" si="25"/>
        <v>0</v>
      </c>
      <c r="AN32" s="168">
        <v>0</v>
      </c>
      <c r="AO32" s="178">
        <v>0</v>
      </c>
      <c r="AP32" s="105">
        <f>AP24</f>
        <v>103923</v>
      </c>
      <c r="AQ32" s="179">
        <f>AQ24</f>
        <v>415692</v>
      </c>
    </row>
    <row r="33" spans="1:44" ht="14.4" thickBot="1" x14ac:dyDescent="0.3">
      <c r="A33" s="180"/>
      <c r="B33" s="181" t="s">
        <v>141</v>
      </c>
      <c r="C33" s="182"/>
      <c r="D33" s="183">
        <f>SUM(D25:D30)</f>
        <v>1068287</v>
      </c>
      <c r="E33" s="184">
        <f t="shared" ref="E33" si="26">SUM(E25:E30)</f>
        <v>1034011</v>
      </c>
      <c r="F33" s="185">
        <v>0</v>
      </c>
      <c r="G33" s="183">
        <f>SUM(G25:G30)</f>
        <v>664400</v>
      </c>
      <c r="H33" s="184">
        <f t="shared" ref="H33:I33" si="27">SUM(H25:H30)</f>
        <v>664400</v>
      </c>
      <c r="I33" s="185">
        <f t="shared" si="27"/>
        <v>643319</v>
      </c>
      <c r="J33" s="183">
        <f>SUM(J25:J30)</f>
        <v>664400</v>
      </c>
      <c r="K33" s="184">
        <f t="shared" ref="K33:L33" si="28">SUM(K25:K30)</f>
        <v>0</v>
      </c>
      <c r="L33" s="185">
        <f t="shared" si="28"/>
        <v>0</v>
      </c>
      <c r="M33" s="183">
        <f>SUM(M25:M30)</f>
        <v>805457</v>
      </c>
      <c r="N33" s="184">
        <f t="shared" ref="N33:O33" si="29">SUM(N25:N30)</f>
        <v>0</v>
      </c>
      <c r="O33" s="185">
        <f t="shared" si="29"/>
        <v>0</v>
      </c>
      <c r="P33" s="183">
        <f>SUM(P25:P30)</f>
        <v>664400</v>
      </c>
      <c r="Q33" s="184">
        <f t="shared" ref="Q33:R33" si="30">SUM(Q25:Q30)</f>
        <v>0</v>
      </c>
      <c r="R33" s="185">
        <f t="shared" si="30"/>
        <v>0</v>
      </c>
      <c r="S33" s="183">
        <f>SUM(S25:S30)</f>
        <v>664400</v>
      </c>
      <c r="T33" s="184">
        <f t="shared" ref="T33:U33" si="31">SUM(T25:T30)</f>
        <v>0</v>
      </c>
      <c r="U33" s="185">
        <f t="shared" si="31"/>
        <v>0</v>
      </c>
      <c r="V33" s="183">
        <f>SUM(V25:V30)</f>
        <v>805457</v>
      </c>
      <c r="W33" s="184">
        <f t="shared" ref="W33:X33" si="32">SUM(W25:W30)</f>
        <v>0</v>
      </c>
      <c r="X33" s="185">
        <f t="shared" si="32"/>
        <v>0</v>
      </c>
      <c r="Y33" s="183">
        <f>SUM(Y25:Y30)</f>
        <v>664400</v>
      </c>
      <c r="Z33" s="184">
        <f t="shared" ref="Z33:AA33" si="33">SUM(Z25:Z30)</f>
        <v>0</v>
      </c>
      <c r="AA33" s="185">
        <f t="shared" si="33"/>
        <v>0</v>
      </c>
      <c r="AB33" s="183">
        <f>SUM(AB25:AB30)</f>
        <v>664400</v>
      </c>
      <c r="AC33" s="184">
        <f t="shared" ref="AC33:AD33" si="34">SUM(AC25:AC30)</f>
        <v>0</v>
      </c>
      <c r="AD33" s="185">
        <f t="shared" si="34"/>
        <v>0</v>
      </c>
      <c r="AE33" s="183">
        <f>SUM(AE25:AE30)</f>
        <v>811725</v>
      </c>
      <c r="AF33" s="184">
        <f t="shared" ref="AF33:AG33" si="35">SUM(AF25:AF30)</f>
        <v>0</v>
      </c>
      <c r="AG33" s="185">
        <f t="shared" si="35"/>
        <v>0</v>
      </c>
      <c r="AH33" s="183">
        <f>SUM(AH25:AH30)</f>
        <v>664400</v>
      </c>
      <c r="AI33" s="184">
        <f t="shared" ref="AI33:AJ33" si="36">SUM(AI25:AI30)</f>
        <v>0</v>
      </c>
      <c r="AJ33" s="185">
        <f t="shared" si="36"/>
        <v>0</v>
      </c>
      <c r="AK33" s="183">
        <f>SUM(AK25:AK30)</f>
        <v>664400</v>
      </c>
      <c r="AL33" s="184">
        <f t="shared" ref="AL33:AM33" si="37">SUM(AL25:AL30)</f>
        <v>0</v>
      </c>
      <c r="AM33" s="185">
        <f t="shared" si="37"/>
        <v>0</v>
      </c>
      <c r="AN33" s="186">
        <v>0</v>
      </c>
      <c r="AO33" s="187">
        <v>0</v>
      </c>
      <c r="AP33" s="188">
        <f>SUM(AP25:AP30)</f>
        <v>2397087</v>
      </c>
      <c r="AQ33" s="189">
        <f>SUM(AQ25:AQ30)</f>
        <v>8806126</v>
      </c>
    </row>
    <row r="34" spans="1:44" s="17" customFormat="1" ht="14.4" thickBot="1" x14ac:dyDescent="0.3">
      <c r="A34" s="407" t="s">
        <v>79</v>
      </c>
      <c r="B34" s="408"/>
      <c r="C34" s="154"/>
      <c r="D34" s="112">
        <f t="shared" ref="D34:AQ34" si="38">SUM(D10:D30)</f>
        <v>1102928</v>
      </c>
      <c r="E34" s="113">
        <f t="shared" si="38"/>
        <v>1068652</v>
      </c>
      <c r="F34" s="111">
        <f t="shared" si="38"/>
        <v>425333</v>
      </c>
      <c r="G34" s="112">
        <f t="shared" si="38"/>
        <v>4114541</v>
      </c>
      <c r="H34" s="113">
        <f t="shared" si="38"/>
        <v>4114551</v>
      </c>
      <c r="I34" s="111">
        <f t="shared" si="38"/>
        <v>677960</v>
      </c>
      <c r="J34" s="112">
        <f t="shared" si="38"/>
        <v>699041</v>
      </c>
      <c r="K34" s="113">
        <f t="shared" si="38"/>
        <v>0</v>
      </c>
      <c r="L34" s="111">
        <f t="shared" si="38"/>
        <v>0</v>
      </c>
      <c r="M34" s="112">
        <f t="shared" si="38"/>
        <v>3788498</v>
      </c>
      <c r="N34" s="113">
        <f t="shared" si="38"/>
        <v>0</v>
      </c>
      <c r="O34" s="111">
        <f t="shared" si="38"/>
        <v>0</v>
      </c>
      <c r="P34" s="112">
        <f t="shared" si="38"/>
        <v>4114541</v>
      </c>
      <c r="Q34" s="113">
        <f t="shared" si="38"/>
        <v>0</v>
      </c>
      <c r="R34" s="111">
        <f t="shared" si="38"/>
        <v>0</v>
      </c>
      <c r="S34" s="112">
        <f t="shared" si="38"/>
        <v>3009541</v>
      </c>
      <c r="T34" s="113">
        <f t="shared" si="38"/>
        <v>0</v>
      </c>
      <c r="U34" s="111">
        <f t="shared" si="38"/>
        <v>0</v>
      </c>
      <c r="V34" s="112">
        <f t="shared" si="38"/>
        <v>840098</v>
      </c>
      <c r="W34" s="113">
        <f t="shared" si="38"/>
        <v>0</v>
      </c>
      <c r="X34" s="111">
        <f t="shared" si="38"/>
        <v>0</v>
      </c>
      <c r="Y34" s="112">
        <f t="shared" si="38"/>
        <v>4114541</v>
      </c>
      <c r="Z34" s="113">
        <f t="shared" si="38"/>
        <v>0</v>
      </c>
      <c r="AA34" s="111">
        <f t="shared" si="38"/>
        <v>0</v>
      </c>
      <c r="AB34" s="112">
        <f t="shared" si="38"/>
        <v>7723441</v>
      </c>
      <c r="AC34" s="113">
        <f t="shared" si="38"/>
        <v>0</v>
      </c>
      <c r="AD34" s="111">
        <f t="shared" si="38"/>
        <v>0</v>
      </c>
      <c r="AE34" s="112">
        <f t="shared" si="38"/>
        <v>4096366</v>
      </c>
      <c r="AF34" s="113">
        <f t="shared" si="38"/>
        <v>0</v>
      </c>
      <c r="AG34" s="111">
        <f t="shared" si="38"/>
        <v>0</v>
      </c>
      <c r="AH34" s="112">
        <f t="shared" si="38"/>
        <v>4664541</v>
      </c>
      <c r="AI34" s="113">
        <f t="shared" si="38"/>
        <v>0</v>
      </c>
      <c r="AJ34" s="111">
        <f t="shared" si="38"/>
        <v>0</v>
      </c>
      <c r="AK34" s="112">
        <f t="shared" si="38"/>
        <v>699041</v>
      </c>
      <c r="AL34" s="113">
        <f t="shared" si="38"/>
        <v>0</v>
      </c>
      <c r="AM34" s="111">
        <f t="shared" si="38"/>
        <v>0</v>
      </c>
      <c r="AN34" s="190">
        <f t="shared" si="38"/>
        <v>0</v>
      </c>
      <c r="AO34" s="191">
        <f t="shared" si="38"/>
        <v>0</v>
      </c>
      <c r="AP34" s="114">
        <f t="shared" si="38"/>
        <v>5916510</v>
      </c>
      <c r="AQ34" s="114">
        <f t="shared" si="38"/>
        <v>38967118</v>
      </c>
      <c r="AR34" s="115"/>
    </row>
    <row r="35" spans="1:44" ht="14.4" thickTop="1" x14ac:dyDescent="0.25">
      <c r="A35" s="116"/>
      <c r="B35" s="117" t="s">
        <v>80</v>
      </c>
      <c r="C35" s="118"/>
      <c r="D35" s="119">
        <f>D34</f>
        <v>1102928</v>
      </c>
      <c r="E35" s="120"/>
      <c r="F35" s="121"/>
      <c r="G35" s="119">
        <f>SUM(D35,G34)</f>
        <v>5217469</v>
      </c>
      <c r="H35" s="120"/>
      <c r="I35" s="121"/>
      <c r="J35" s="119">
        <f>SUM(G35,J34)</f>
        <v>5916510</v>
      </c>
      <c r="K35" s="120"/>
      <c r="L35" s="121"/>
      <c r="M35" s="119">
        <f>SUM(J35,M34)</f>
        <v>9705008</v>
      </c>
      <c r="N35" s="120"/>
      <c r="O35" s="121"/>
      <c r="P35" s="119">
        <f>SUM(M35,P34)</f>
        <v>13819549</v>
      </c>
      <c r="Q35" s="120"/>
      <c r="R35" s="121"/>
      <c r="S35" s="119">
        <f>SUM(P35,S34)</f>
        <v>16829090</v>
      </c>
      <c r="T35" s="120"/>
      <c r="U35" s="121"/>
      <c r="V35" s="119">
        <f>SUM(S35,V34)</f>
        <v>17669188</v>
      </c>
      <c r="W35" s="120"/>
      <c r="X35" s="121"/>
      <c r="Y35" s="119">
        <f>SUM(V35,Y34)</f>
        <v>21783729</v>
      </c>
      <c r="Z35" s="120"/>
      <c r="AA35" s="121"/>
      <c r="AB35" s="119">
        <f>SUM(Y35,AB34)</f>
        <v>29507170</v>
      </c>
      <c r="AC35" s="120"/>
      <c r="AD35" s="121"/>
      <c r="AE35" s="119">
        <f>SUM(AB35,AE34)</f>
        <v>33603536</v>
      </c>
      <c r="AF35" s="120"/>
      <c r="AG35" s="121"/>
      <c r="AH35" s="119">
        <f>SUM(AE35,AH34)</f>
        <v>38268077</v>
      </c>
      <c r="AI35" s="120"/>
      <c r="AJ35" s="121"/>
      <c r="AK35" s="119">
        <f>SUM(AH35,AK34)</f>
        <v>38967118</v>
      </c>
      <c r="AL35" s="120"/>
      <c r="AM35" s="121"/>
      <c r="AN35" s="121"/>
      <c r="AO35" s="121"/>
      <c r="AP35" s="122"/>
      <c r="AQ35" s="122"/>
    </row>
    <row r="36" spans="1:44" x14ac:dyDescent="0.25">
      <c r="A36" s="123"/>
      <c r="B36" s="124" t="s">
        <v>81</v>
      </c>
      <c r="C36" s="125"/>
      <c r="D36" s="126"/>
      <c r="E36" s="127">
        <f>E34</f>
        <v>1068652</v>
      </c>
      <c r="F36" s="128"/>
      <c r="G36" s="126"/>
      <c r="H36" s="127">
        <f>SUM(E36,H34)</f>
        <v>5183203</v>
      </c>
      <c r="I36" s="128"/>
      <c r="J36" s="126"/>
      <c r="K36" s="127">
        <f>SUM(H36,K34)</f>
        <v>5183203</v>
      </c>
      <c r="L36" s="128"/>
      <c r="M36" s="126"/>
      <c r="N36" s="127">
        <f>SUM(K36,N34)</f>
        <v>5183203</v>
      </c>
      <c r="O36" s="128"/>
      <c r="P36" s="126"/>
      <c r="Q36" s="127">
        <f>SUM(N36,Q34)</f>
        <v>5183203</v>
      </c>
      <c r="R36" s="128"/>
      <c r="S36" s="126"/>
      <c r="T36" s="127">
        <f>SUM(Q36,T34)</f>
        <v>5183203</v>
      </c>
      <c r="U36" s="128"/>
      <c r="V36" s="126"/>
      <c r="W36" s="127">
        <f>SUM(T36,W34)</f>
        <v>5183203</v>
      </c>
      <c r="X36" s="128"/>
      <c r="Y36" s="126"/>
      <c r="Z36" s="127">
        <f>SUM(W36,Z34)</f>
        <v>5183203</v>
      </c>
      <c r="AA36" s="128"/>
      <c r="AB36" s="126"/>
      <c r="AC36" s="127">
        <f>SUM(Z36,AC34)</f>
        <v>5183203</v>
      </c>
      <c r="AD36" s="128"/>
      <c r="AE36" s="126"/>
      <c r="AF36" s="127">
        <f>SUM(AC36,AF34)</f>
        <v>5183203</v>
      </c>
      <c r="AG36" s="128"/>
      <c r="AH36" s="126"/>
      <c r="AI36" s="127">
        <f>SUM(AF36,AI34)</f>
        <v>5183203</v>
      </c>
      <c r="AJ36" s="128"/>
      <c r="AK36" s="126"/>
      <c r="AL36" s="127">
        <f>+AI36+AL34</f>
        <v>5183203</v>
      </c>
      <c r="AM36" s="128"/>
      <c r="AN36" s="127">
        <f>AL36+AN34</f>
        <v>5183203</v>
      </c>
      <c r="AO36" s="128"/>
      <c r="AP36" s="122"/>
      <c r="AQ36" s="122"/>
    </row>
    <row r="37" spans="1:44" ht="14.4" thickBot="1" x14ac:dyDescent="0.3">
      <c r="A37" s="129"/>
      <c r="B37" s="130" t="s">
        <v>82</v>
      </c>
      <c r="C37" s="131"/>
      <c r="D37" s="132"/>
      <c r="E37" s="133"/>
      <c r="F37" s="134">
        <f>F34</f>
        <v>425333</v>
      </c>
      <c r="G37" s="132"/>
      <c r="H37" s="133"/>
      <c r="I37" s="134">
        <f>SUM(F37,I34)</f>
        <v>1103293</v>
      </c>
      <c r="J37" s="132"/>
      <c r="K37" s="133"/>
      <c r="L37" s="134">
        <f>SUM(I37,L34)</f>
        <v>1103293</v>
      </c>
      <c r="M37" s="132"/>
      <c r="N37" s="133"/>
      <c r="O37" s="134">
        <f>SUM(L37,O34)</f>
        <v>1103293</v>
      </c>
      <c r="P37" s="132"/>
      <c r="Q37" s="133"/>
      <c r="R37" s="134">
        <f>SUM(O37,R34)</f>
        <v>1103293</v>
      </c>
      <c r="S37" s="132"/>
      <c r="T37" s="133"/>
      <c r="U37" s="134">
        <f>SUM(R37,U34)</f>
        <v>1103293</v>
      </c>
      <c r="V37" s="132"/>
      <c r="W37" s="133"/>
      <c r="X37" s="134">
        <f>SUM(U37,X34)</f>
        <v>1103293</v>
      </c>
      <c r="Y37" s="132"/>
      <c r="Z37" s="133"/>
      <c r="AA37" s="134">
        <f>SUM(X37,AA34)</f>
        <v>1103293</v>
      </c>
      <c r="AB37" s="132"/>
      <c r="AC37" s="133"/>
      <c r="AD37" s="134">
        <f>SUM(AA37,AD34)</f>
        <v>1103293</v>
      </c>
      <c r="AE37" s="132"/>
      <c r="AF37" s="133"/>
      <c r="AG37" s="134">
        <f>SUM(AD37,AG34)</f>
        <v>1103293</v>
      </c>
      <c r="AH37" s="132"/>
      <c r="AI37" s="133"/>
      <c r="AJ37" s="134">
        <f>SUM(AG37,AJ34)</f>
        <v>1103293</v>
      </c>
      <c r="AK37" s="132"/>
      <c r="AL37" s="133"/>
      <c r="AM37" s="134">
        <f>SUM(AJ37,AM34)</f>
        <v>1103293</v>
      </c>
      <c r="AN37" s="133"/>
      <c r="AO37" s="134">
        <f>SUM(AM37,AO34)</f>
        <v>1103293</v>
      </c>
      <c r="AP37" s="14"/>
      <c r="AQ37" s="14"/>
    </row>
    <row r="38" spans="1:44" ht="15" customHeight="1" thickTop="1" x14ac:dyDescent="0.4">
      <c r="D38" s="400"/>
      <c r="E38" s="401"/>
      <c r="F38" s="402"/>
      <c r="G38" s="400"/>
      <c r="H38" s="401"/>
      <c r="I38" s="402"/>
      <c r="J38" s="400"/>
      <c r="K38" s="401"/>
      <c r="L38" s="402"/>
      <c r="M38" s="400"/>
      <c r="N38" s="401"/>
      <c r="O38" s="402"/>
      <c r="P38" s="400"/>
      <c r="Q38" s="401"/>
      <c r="R38" s="402"/>
      <c r="S38" s="400"/>
      <c r="T38" s="401"/>
      <c r="U38" s="402"/>
      <c r="V38" s="400"/>
      <c r="W38" s="401"/>
      <c r="X38" s="402"/>
      <c r="Y38" s="400"/>
      <c r="Z38" s="401"/>
      <c r="AA38" s="402"/>
      <c r="AB38" s="400"/>
      <c r="AC38" s="401"/>
      <c r="AD38" s="402"/>
      <c r="AE38" s="400"/>
      <c r="AF38" s="401"/>
      <c r="AG38" s="402"/>
      <c r="AH38" s="400"/>
      <c r="AI38" s="401"/>
      <c r="AJ38" s="402"/>
      <c r="AK38" s="400"/>
      <c r="AL38" s="401"/>
      <c r="AM38" s="402"/>
      <c r="AN38" s="158"/>
      <c r="AO38" s="398">
        <f>AO3</f>
        <v>0</v>
      </c>
      <c r="AP38" s="14"/>
    </row>
    <row r="39" spans="1:44" ht="15" customHeight="1" thickBot="1" x14ac:dyDescent="0.45">
      <c r="D39" s="403"/>
      <c r="E39" s="403"/>
      <c r="F39" s="404"/>
      <c r="G39" s="403"/>
      <c r="H39" s="403"/>
      <c r="I39" s="404"/>
      <c r="J39" s="403"/>
      <c r="K39" s="403"/>
      <c r="L39" s="404"/>
      <c r="M39" s="403"/>
      <c r="N39" s="403"/>
      <c r="O39" s="404"/>
      <c r="P39" s="403"/>
      <c r="Q39" s="403"/>
      <c r="R39" s="404"/>
      <c r="S39" s="403"/>
      <c r="T39" s="403"/>
      <c r="U39" s="404"/>
      <c r="V39" s="403"/>
      <c r="W39" s="403"/>
      <c r="X39" s="404"/>
      <c r="Y39" s="403"/>
      <c r="Z39" s="403"/>
      <c r="AA39" s="404"/>
      <c r="AB39" s="403"/>
      <c r="AC39" s="403"/>
      <c r="AD39" s="404"/>
      <c r="AE39" s="403"/>
      <c r="AF39" s="403"/>
      <c r="AG39" s="404"/>
      <c r="AH39" s="403"/>
      <c r="AI39" s="403"/>
      <c r="AJ39" s="404"/>
      <c r="AK39" s="403"/>
      <c r="AL39" s="403"/>
      <c r="AM39" s="404"/>
      <c r="AN39" s="159"/>
      <c r="AO39" s="399"/>
      <c r="AP39" s="14"/>
    </row>
    <row r="40" spans="1:44" x14ac:dyDescent="0.25">
      <c r="AP40" s="14"/>
    </row>
    <row r="41" spans="1:44" x14ac:dyDescent="0.25">
      <c r="AP41" s="14"/>
    </row>
    <row r="42" spans="1:44" x14ac:dyDescent="0.25">
      <c r="D42" s="14"/>
      <c r="AP42" s="14"/>
    </row>
    <row r="43" spans="1:44" x14ac:dyDescent="0.25">
      <c r="D43" s="14"/>
    </row>
    <row r="44" spans="1:44" x14ac:dyDescent="0.25">
      <c r="D44" s="14"/>
    </row>
    <row r="45" spans="1:44" x14ac:dyDescent="0.25">
      <c r="D45" s="14"/>
    </row>
    <row r="46" spans="1:44" x14ac:dyDescent="0.25">
      <c r="D46" s="14"/>
    </row>
    <row r="47" spans="1:44" x14ac:dyDescent="0.25">
      <c r="D47" s="14"/>
    </row>
    <row r="48" spans="1:44" x14ac:dyDescent="0.25">
      <c r="D48" s="14"/>
    </row>
    <row r="49" spans="4:4" x14ac:dyDescent="0.25">
      <c r="D49" s="14"/>
    </row>
    <row r="50" spans="4:4" x14ac:dyDescent="0.25">
      <c r="D50" s="14"/>
    </row>
  </sheetData>
  <autoFilter ref="A9:AR39" xr:uid="{20D189A2-C5E2-4F44-B326-EA17F866D0B3}"/>
  <mergeCells count="70">
    <mergeCell ref="S3:U4"/>
    <mergeCell ref="D3:F4"/>
    <mergeCell ref="G3:I4"/>
    <mergeCell ref="J3:L4"/>
    <mergeCell ref="M3:O4"/>
    <mergeCell ref="P3:R4"/>
    <mergeCell ref="P5:P9"/>
    <mergeCell ref="AN3:AO4"/>
    <mergeCell ref="C5:C9"/>
    <mergeCell ref="D5:D9"/>
    <mergeCell ref="E5:E9"/>
    <mergeCell ref="F5:F9"/>
    <mergeCell ref="G5:G9"/>
    <mergeCell ref="H5:H9"/>
    <mergeCell ref="I5:I9"/>
    <mergeCell ref="J5:J9"/>
    <mergeCell ref="V3:X4"/>
    <mergeCell ref="Y3:AA4"/>
    <mergeCell ref="AB3:AD4"/>
    <mergeCell ref="AE3:AG4"/>
    <mergeCell ref="AH3:AJ4"/>
    <mergeCell ref="AK3:AM4"/>
    <mergeCell ref="K5:K9"/>
    <mergeCell ref="L5:L9"/>
    <mergeCell ref="M5:M9"/>
    <mergeCell ref="N5:N9"/>
    <mergeCell ref="O5:O9"/>
    <mergeCell ref="AB5:AB9"/>
    <mergeCell ref="Q5:Q9"/>
    <mergeCell ref="R5:R9"/>
    <mergeCell ref="S5:S9"/>
    <mergeCell ref="T5:T9"/>
    <mergeCell ref="U5:U9"/>
    <mergeCell ref="V5:V9"/>
    <mergeCell ref="AP5:AP9"/>
    <mergeCell ref="AQ5:AQ9"/>
    <mergeCell ref="AI5:AI9"/>
    <mergeCell ref="AJ5:AJ9"/>
    <mergeCell ref="AK5:AK9"/>
    <mergeCell ref="AL5:AL9"/>
    <mergeCell ref="AM5:AM9"/>
    <mergeCell ref="AN5:AN9"/>
    <mergeCell ref="J38:L39"/>
    <mergeCell ref="M38:O39"/>
    <mergeCell ref="P38:R39"/>
    <mergeCell ref="S38:U39"/>
    <mergeCell ref="AO5:AO9"/>
    <mergeCell ref="AC5:AC9"/>
    <mergeCell ref="AD5:AD9"/>
    <mergeCell ref="AE5:AE9"/>
    <mergeCell ref="AF5:AF9"/>
    <mergeCell ref="AG5:AG9"/>
    <mergeCell ref="AH5:AH9"/>
    <mergeCell ref="W5:W9"/>
    <mergeCell ref="X5:X9"/>
    <mergeCell ref="Y5:Y9"/>
    <mergeCell ref="Z5:Z9"/>
    <mergeCell ref="AA5:AA9"/>
    <mergeCell ref="A6:B6"/>
    <mergeCell ref="A7:B7"/>
    <mergeCell ref="A34:B34"/>
    <mergeCell ref="D38:F39"/>
    <mergeCell ref="G38:I39"/>
    <mergeCell ref="AO38:AO39"/>
    <mergeCell ref="V38:X39"/>
    <mergeCell ref="Y38:AA39"/>
    <mergeCell ref="AB38:AD39"/>
    <mergeCell ref="AE38:AG39"/>
    <mergeCell ref="AH38:AJ39"/>
    <mergeCell ref="AK38:AM39"/>
  </mergeCells>
  <pageMargins left="0.7" right="0.7" top="0.75" bottom="0.75" header="0.3" footer="0.3"/>
  <pageSetup scale="45" orientation="landscape" r:id="rId1"/>
  <headerFooter>
    <oddFooter>&amp;LPublish Date: 9/11/2023&amp;CFlorida PALM FY 2023 - 2024 Spend Plan SSI Detail&amp;R&amp;P of &amp;N</oddFooter>
  </headerFooter>
  <colBreaks count="2" manualBreakCount="2">
    <brk id="12" max="38" man="1"/>
    <brk id="2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A2543-0D19-4C72-91E0-4673619394A2}">
  <dimension ref="A6:BE55"/>
  <sheetViews>
    <sheetView zoomScale="96" zoomScaleNormal="96" zoomScaleSheetLayoutView="100" workbookViewId="0">
      <pane xSplit="1" ySplit="10" topLeftCell="AD29" activePane="bottomRight" state="frozen"/>
      <selection pane="topRight" activeCell="B1" sqref="B1"/>
      <selection pane="bottomLeft" activeCell="A11" sqref="A11"/>
      <selection pane="bottomRight" activeCell="BC39" sqref="BC39:BC51"/>
    </sheetView>
  </sheetViews>
  <sheetFormatPr defaultColWidth="9.109375" defaultRowHeight="13.8" x14ac:dyDescent="0.25"/>
  <cols>
    <col min="1" max="1" width="63.44140625" style="1" customWidth="1"/>
    <col min="2" max="4" width="17.88671875" style="14" customWidth="1"/>
    <col min="5" max="6" width="16.33203125" style="78" customWidth="1"/>
    <col min="7" max="8" width="16.33203125" style="78" hidden="1" customWidth="1"/>
    <col min="9" max="10" width="16.33203125" style="78" customWidth="1"/>
    <col min="11" max="12" width="16.33203125" style="78" hidden="1" customWidth="1"/>
    <col min="13" max="14" width="16.33203125" style="78" customWidth="1"/>
    <col min="15" max="16" width="16.33203125" style="78" hidden="1" customWidth="1"/>
    <col min="17" max="18" width="16.33203125" style="78" customWidth="1"/>
    <col min="19" max="20" width="16.33203125" style="78" hidden="1" customWidth="1"/>
    <col min="21" max="22" width="16.33203125" style="78" customWidth="1"/>
    <col min="23" max="24" width="16.33203125" style="78" hidden="1" customWidth="1"/>
    <col min="25" max="26" width="16.33203125" style="78" customWidth="1"/>
    <col min="27" max="28" width="16.33203125" style="78" hidden="1" customWidth="1"/>
    <col min="29" max="30" width="16.33203125" style="78" customWidth="1"/>
    <col min="31" max="32" width="16.33203125" style="78" hidden="1" customWidth="1"/>
    <col min="33" max="34" width="16.33203125" style="78" customWidth="1"/>
    <col min="35" max="36" width="16.33203125" style="78" hidden="1" customWidth="1"/>
    <col min="37" max="38" width="16.33203125" style="78" customWidth="1"/>
    <col min="39" max="40" width="16.33203125" style="78" hidden="1" customWidth="1"/>
    <col min="41" max="42" width="16.33203125" style="78" customWidth="1"/>
    <col min="43" max="44" width="16.33203125" style="78" hidden="1" customWidth="1"/>
    <col min="45" max="46" width="16.33203125" style="78" customWidth="1"/>
    <col min="47" max="48" width="16.33203125" style="78" hidden="1" customWidth="1"/>
    <col min="49" max="50" width="16.33203125" style="78" customWidth="1"/>
    <col min="51" max="54" width="16.33203125" style="78" hidden="1" customWidth="1"/>
    <col min="55" max="55" width="16.88671875" style="78" customWidth="1"/>
    <col min="56" max="56" width="16.33203125" style="78" customWidth="1"/>
    <col min="57" max="57" width="16.33203125" style="78" hidden="1" customWidth="1"/>
    <col min="58" max="16384" width="9.109375" style="1"/>
  </cols>
  <sheetData>
    <row r="6" spans="1:57" ht="15.6" x14ac:dyDescent="0.3">
      <c r="A6" s="156" t="s">
        <v>0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192"/>
      <c r="AO6" s="192"/>
      <c r="AP6" s="192"/>
      <c r="AQ6" s="192"/>
      <c r="AR6" s="192"/>
      <c r="AS6" s="192"/>
      <c r="AT6" s="192"/>
      <c r="AU6" s="192"/>
      <c r="AV6" s="192"/>
      <c r="AW6" s="192"/>
      <c r="AX6" s="192"/>
      <c r="AY6" s="192"/>
      <c r="AZ6" s="192"/>
      <c r="BA6" s="192"/>
      <c r="BB6" s="192"/>
      <c r="BC6" s="192"/>
      <c r="BD6" s="192"/>
      <c r="BE6" s="192"/>
    </row>
    <row r="7" spans="1:57" ht="15.6" x14ac:dyDescent="0.3">
      <c r="A7" s="157" t="s">
        <v>169</v>
      </c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  <c r="AH7" s="193"/>
      <c r="AI7" s="193"/>
      <c r="AJ7" s="193"/>
      <c r="AK7" s="193"/>
      <c r="AL7" s="193"/>
      <c r="AM7" s="193"/>
      <c r="AN7" s="193"/>
      <c r="AO7" s="193"/>
      <c r="AP7" s="193"/>
      <c r="AQ7" s="193"/>
      <c r="AR7" s="193"/>
      <c r="AS7" s="193"/>
      <c r="AT7" s="193"/>
      <c r="AU7" s="193"/>
      <c r="AV7" s="193"/>
      <c r="AW7" s="193"/>
      <c r="AX7" s="193"/>
      <c r="AY7" s="193"/>
      <c r="AZ7" s="193"/>
      <c r="BA7" s="193"/>
      <c r="BB7" s="193"/>
      <c r="BC7" s="193"/>
      <c r="BD7" s="193"/>
      <c r="BE7" s="193"/>
    </row>
    <row r="8" spans="1:57" ht="14.4" thickBot="1" x14ac:dyDescent="0.3">
      <c r="A8" s="194"/>
      <c r="B8" s="195"/>
      <c r="C8" s="195"/>
      <c r="D8" s="195"/>
    </row>
    <row r="9" spans="1:57" ht="14.4" thickBot="1" x14ac:dyDescent="0.3">
      <c r="A9" s="196"/>
      <c r="B9" s="460" t="s">
        <v>1</v>
      </c>
      <c r="C9" s="461"/>
      <c r="D9" s="462"/>
      <c r="E9" s="463" t="s">
        <v>143</v>
      </c>
      <c r="F9" s="453"/>
      <c r="G9" s="454"/>
      <c r="H9" s="455"/>
      <c r="I9" s="456" t="s">
        <v>144</v>
      </c>
      <c r="J9" s="457"/>
      <c r="K9" s="458"/>
      <c r="L9" s="459"/>
      <c r="M9" s="452" t="s">
        <v>145</v>
      </c>
      <c r="N9" s="453"/>
      <c r="O9" s="454"/>
      <c r="P9" s="455"/>
      <c r="Q9" s="456" t="s">
        <v>146</v>
      </c>
      <c r="R9" s="457"/>
      <c r="S9" s="458"/>
      <c r="T9" s="459"/>
      <c r="U9" s="452" t="s">
        <v>147</v>
      </c>
      <c r="V9" s="453"/>
      <c r="W9" s="454"/>
      <c r="X9" s="455"/>
      <c r="Y9" s="456" t="s">
        <v>148</v>
      </c>
      <c r="Z9" s="457"/>
      <c r="AA9" s="458"/>
      <c r="AB9" s="459"/>
      <c r="AC9" s="452" t="s">
        <v>149</v>
      </c>
      <c r="AD9" s="453"/>
      <c r="AE9" s="454"/>
      <c r="AF9" s="455"/>
      <c r="AG9" s="456" t="s">
        <v>150</v>
      </c>
      <c r="AH9" s="457"/>
      <c r="AI9" s="458"/>
      <c r="AJ9" s="459"/>
      <c r="AK9" s="452" t="s">
        <v>151</v>
      </c>
      <c r="AL9" s="453"/>
      <c r="AM9" s="454"/>
      <c r="AN9" s="455"/>
      <c r="AO9" s="456" t="s">
        <v>152</v>
      </c>
      <c r="AP9" s="457"/>
      <c r="AQ9" s="458"/>
      <c r="AR9" s="459"/>
      <c r="AS9" s="452" t="s">
        <v>153</v>
      </c>
      <c r="AT9" s="453"/>
      <c r="AU9" s="454"/>
      <c r="AV9" s="455"/>
      <c r="AW9" s="456" t="s">
        <v>154</v>
      </c>
      <c r="AX9" s="457"/>
      <c r="AY9" s="458"/>
      <c r="AZ9" s="459"/>
      <c r="BA9" s="308"/>
      <c r="BB9" s="308"/>
      <c r="BC9" s="452" t="s">
        <v>101</v>
      </c>
      <c r="BD9" s="453"/>
      <c r="BE9" s="455"/>
    </row>
    <row r="10" spans="1:57" s="79" customFormat="1" ht="55.2" x14ac:dyDescent="0.25">
      <c r="A10" s="197" t="s">
        <v>102</v>
      </c>
      <c r="B10" s="198" t="s">
        <v>167</v>
      </c>
      <c r="C10" s="199" t="s">
        <v>103</v>
      </c>
      <c r="D10" s="200" t="s">
        <v>104</v>
      </c>
      <c r="E10" s="300" t="s">
        <v>6</v>
      </c>
      <c r="F10" s="301" t="s">
        <v>105</v>
      </c>
      <c r="G10" s="302"/>
      <c r="H10" s="303" t="s">
        <v>106</v>
      </c>
      <c r="I10" s="304" t="s">
        <v>6</v>
      </c>
      <c r="J10" s="301" t="s">
        <v>105</v>
      </c>
      <c r="K10" s="302"/>
      <c r="L10" s="303" t="s">
        <v>106</v>
      </c>
      <c r="M10" s="304" t="s">
        <v>6</v>
      </c>
      <c r="N10" s="301" t="s">
        <v>105</v>
      </c>
      <c r="O10" s="302"/>
      <c r="P10" s="303" t="s">
        <v>106</v>
      </c>
      <c r="Q10" s="304" t="s">
        <v>6</v>
      </c>
      <c r="R10" s="301" t="s">
        <v>105</v>
      </c>
      <c r="S10" s="302"/>
      <c r="T10" s="303" t="s">
        <v>106</v>
      </c>
      <c r="U10" s="304" t="s">
        <v>6</v>
      </c>
      <c r="V10" s="301" t="s">
        <v>105</v>
      </c>
      <c r="W10" s="302"/>
      <c r="X10" s="303" t="s">
        <v>106</v>
      </c>
      <c r="Y10" s="304" t="s">
        <v>6</v>
      </c>
      <c r="Z10" s="301" t="s">
        <v>105</v>
      </c>
      <c r="AA10" s="302"/>
      <c r="AB10" s="303" t="s">
        <v>106</v>
      </c>
      <c r="AC10" s="304" t="s">
        <v>6</v>
      </c>
      <c r="AD10" s="301" t="s">
        <v>105</v>
      </c>
      <c r="AE10" s="302"/>
      <c r="AF10" s="303" t="s">
        <v>106</v>
      </c>
      <c r="AG10" s="304" t="s">
        <v>6</v>
      </c>
      <c r="AH10" s="301" t="s">
        <v>105</v>
      </c>
      <c r="AI10" s="302"/>
      <c r="AJ10" s="303" t="s">
        <v>106</v>
      </c>
      <c r="AK10" s="304" t="s">
        <v>6</v>
      </c>
      <c r="AL10" s="301" t="s">
        <v>105</v>
      </c>
      <c r="AM10" s="302"/>
      <c r="AN10" s="303" t="s">
        <v>106</v>
      </c>
      <c r="AO10" s="304" t="s">
        <v>6</v>
      </c>
      <c r="AP10" s="301" t="s">
        <v>105</v>
      </c>
      <c r="AQ10" s="302"/>
      <c r="AR10" s="303" t="s">
        <v>106</v>
      </c>
      <c r="AS10" s="304" t="s">
        <v>6</v>
      </c>
      <c r="AT10" s="301" t="s">
        <v>105</v>
      </c>
      <c r="AU10" s="302"/>
      <c r="AV10" s="303" t="s">
        <v>106</v>
      </c>
      <c r="AW10" s="304" t="s">
        <v>6</v>
      </c>
      <c r="AX10" s="301" t="s">
        <v>105</v>
      </c>
      <c r="AY10" s="302"/>
      <c r="AZ10" s="303" t="s">
        <v>106</v>
      </c>
      <c r="BA10" s="301"/>
      <c r="BB10" s="303"/>
      <c r="BC10" s="305" t="s">
        <v>107</v>
      </c>
      <c r="BD10" s="306" t="s">
        <v>108</v>
      </c>
      <c r="BE10" s="307" t="s">
        <v>109</v>
      </c>
    </row>
    <row r="11" spans="1:57" s="209" customFormat="1" x14ac:dyDescent="0.25">
      <c r="A11" s="201" t="s">
        <v>110</v>
      </c>
      <c r="B11" s="202">
        <f>SUM(B12:B35)</f>
        <v>1287647.4099999999</v>
      </c>
      <c r="C11" s="203">
        <f t="shared" ref="C11:BD11" si="0">SUM(C12:C35)</f>
        <v>0</v>
      </c>
      <c r="D11" s="204">
        <f t="shared" si="0"/>
        <v>1287647.4099999999</v>
      </c>
      <c r="E11" s="205">
        <f t="shared" si="0"/>
        <v>0</v>
      </c>
      <c r="F11" s="206">
        <f t="shared" si="0"/>
        <v>0</v>
      </c>
      <c r="G11" s="286">
        <f t="shared" si="0"/>
        <v>0</v>
      </c>
      <c r="H11" s="207">
        <f t="shared" si="0"/>
        <v>0</v>
      </c>
      <c r="I11" s="208">
        <f t="shared" si="0"/>
        <v>0</v>
      </c>
      <c r="J11" s="206">
        <f t="shared" si="0"/>
        <v>0</v>
      </c>
      <c r="K11" s="286">
        <f t="shared" si="0"/>
        <v>0</v>
      </c>
      <c r="L11" s="207">
        <f t="shared" si="0"/>
        <v>0</v>
      </c>
      <c r="M11" s="208">
        <f t="shared" si="0"/>
        <v>0</v>
      </c>
      <c r="N11" s="206">
        <f t="shared" si="0"/>
        <v>0</v>
      </c>
      <c r="O11" s="286">
        <f t="shared" si="0"/>
        <v>0</v>
      </c>
      <c r="P11" s="207">
        <f t="shared" si="0"/>
        <v>0</v>
      </c>
      <c r="Q11" s="208">
        <f t="shared" si="0"/>
        <v>321911.85249999998</v>
      </c>
      <c r="R11" s="206">
        <f t="shared" si="0"/>
        <v>0</v>
      </c>
      <c r="S11" s="286">
        <f t="shared" si="0"/>
        <v>0</v>
      </c>
      <c r="T11" s="207">
        <f t="shared" si="0"/>
        <v>0</v>
      </c>
      <c r="U11" s="208">
        <f t="shared" si="0"/>
        <v>0</v>
      </c>
      <c r="V11" s="206">
        <f t="shared" si="0"/>
        <v>0</v>
      </c>
      <c r="W11" s="286">
        <f t="shared" si="0"/>
        <v>0</v>
      </c>
      <c r="X11" s="207">
        <f t="shared" si="0"/>
        <v>0</v>
      </c>
      <c r="Y11" s="208">
        <f t="shared" si="0"/>
        <v>0</v>
      </c>
      <c r="Z11" s="206">
        <f t="shared" si="0"/>
        <v>0</v>
      </c>
      <c r="AA11" s="286">
        <f t="shared" si="0"/>
        <v>0</v>
      </c>
      <c r="AB11" s="207">
        <f t="shared" si="0"/>
        <v>0</v>
      </c>
      <c r="AC11" s="208">
        <f t="shared" si="0"/>
        <v>321911.85249999998</v>
      </c>
      <c r="AD11" s="206">
        <f t="shared" si="0"/>
        <v>0</v>
      </c>
      <c r="AE11" s="286">
        <f t="shared" si="0"/>
        <v>0</v>
      </c>
      <c r="AF11" s="207">
        <f t="shared" si="0"/>
        <v>0</v>
      </c>
      <c r="AG11" s="208">
        <f t="shared" si="0"/>
        <v>0</v>
      </c>
      <c r="AH11" s="206">
        <f t="shared" si="0"/>
        <v>0</v>
      </c>
      <c r="AI11" s="286">
        <f t="shared" si="0"/>
        <v>0</v>
      </c>
      <c r="AJ11" s="207">
        <f t="shared" si="0"/>
        <v>0</v>
      </c>
      <c r="AK11" s="208">
        <f t="shared" si="0"/>
        <v>0</v>
      </c>
      <c r="AL11" s="206">
        <f t="shared" si="0"/>
        <v>0</v>
      </c>
      <c r="AM11" s="286">
        <f t="shared" si="0"/>
        <v>0</v>
      </c>
      <c r="AN11" s="207">
        <f t="shared" si="0"/>
        <v>0</v>
      </c>
      <c r="AO11" s="208">
        <f t="shared" si="0"/>
        <v>0</v>
      </c>
      <c r="AP11" s="206">
        <f t="shared" si="0"/>
        <v>0</v>
      </c>
      <c r="AQ11" s="286">
        <f t="shared" si="0"/>
        <v>0</v>
      </c>
      <c r="AR11" s="207">
        <f t="shared" si="0"/>
        <v>0</v>
      </c>
      <c r="AS11" s="208">
        <f t="shared" si="0"/>
        <v>321911.85249999998</v>
      </c>
      <c r="AT11" s="206">
        <f t="shared" si="0"/>
        <v>0</v>
      </c>
      <c r="AU11" s="286">
        <f t="shared" si="0"/>
        <v>0</v>
      </c>
      <c r="AV11" s="207">
        <f t="shared" si="0"/>
        <v>0</v>
      </c>
      <c r="AW11" s="208">
        <f t="shared" si="0"/>
        <v>321911.85249999998</v>
      </c>
      <c r="AX11" s="206">
        <f t="shared" si="0"/>
        <v>0</v>
      </c>
      <c r="AY11" s="286">
        <f t="shared" si="0"/>
        <v>0</v>
      </c>
      <c r="AZ11" s="207">
        <f t="shared" si="0"/>
        <v>0</v>
      </c>
      <c r="BA11" s="206">
        <f t="shared" si="0"/>
        <v>0</v>
      </c>
      <c r="BB11" s="207">
        <f t="shared" si="0"/>
        <v>0</v>
      </c>
      <c r="BC11" s="208">
        <f t="shared" si="0"/>
        <v>0</v>
      </c>
      <c r="BD11" s="206">
        <f t="shared" si="0"/>
        <v>0</v>
      </c>
      <c r="BE11" s="207">
        <v>0</v>
      </c>
    </row>
    <row r="12" spans="1:57" s="218" customFormat="1" ht="28.8" x14ac:dyDescent="0.3">
      <c r="A12" s="210" t="s">
        <v>111</v>
      </c>
      <c r="B12" s="211">
        <v>3401.27</v>
      </c>
      <c r="C12" s="212"/>
      <c r="D12" s="213">
        <f>SUM(E12,I12,M12,Q12,U12,Y12,AC12,AG12,AK12,AO12,AS12,AW12)</f>
        <v>3401.27</v>
      </c>
      <c r="E12" s="214">
        <f>SUM(F12)</f>
        <v>0</v>
      </c>
      <c r="F12" s="215">
        <v>0</v>
      </c>
      <c r="G12" s="287"/>
      <c r="H12" s="216">
        <v>0</v>
      </c>
      <c r="I12" s="217">
        <v>0</v>
      </c>
      <c r="J12" s="215">
        <v>0</v>
      </c>
      <c r="K12" s="287"/>
      <c r="L12" s="216">
        <v>0</v>
      </c>
      <c r="M12" s="212">
        <v>0</v>
      </c>
      <c r="N12" s="215">
        <v>0</v>
      </c>
      <c r="O12" s="287"/>
      <c r="P12" s="216">
        <v>0</v>
      </c>
      <c r="Q12" s="212">
        <v>850.3175</v>
      </c>
      <c r="R12" s="215">
        <v>0</v>
      </c>
      <c r="S12" s="287"/>
      <c r="T12" s="216">
        <v>0</v>
      </c>
      <c r="U12" s="217">
        <v>0</v>
      </c>
      <c r="V12" s="215">
        <v>0</v>
      </c>
      <c r="W12" s="287"/>
      <c r="X12" s="216">
        <v>0</v>
      </c>
      <c r="Y12" s="212">
        <v>0</v>
      </c>
      <c r="Z12" s="215">
        <v>0</v>
      </c>
      <c r="AA12" s="287"/>
      <c r="AB12" s="216">
        <v>0</v>
      </c>
      <c r="AC12" s="212">
        <v>850.3175</v>
      </c>
      <c r="AD12" s="215">
        <v>0</v>
      </c>
      <c r="AE12" s="287"/>
      <c r="AF12" s="216">
        <v>0</v>
      </c>
      <c r="AG12" s="217">
        <v>0</v>
      </c>
      <c r="AH12" s="215">
        <v>0</v>
      </c>
      <c r="AI12" s="287"/>
      <c r="AJ12" s="216">
        <v>0</v>
      </c>
      <c r="AK12" s="212">
        <v>0</v>
      </c>
      <c r="AL12" s="215">
        <v>0</v>
      </c>
      <c r="AM12" s="287"/>
      <c r="AN12" s="216">
        <v>0</v>
      </c>
      <c r="AO12" s="217">
        <v>0</v>
      </c>
      <c r="AP12" s="215">
        <v>0</v>
      </c>
      <c r="AQ12" s="287"/>
      <c r="AR12" s="216">
        <v>0</v>
      </c>
      <c r="AS12" s="217">
        <v>850.3175</v>
      </c>
      <c r="AT12" s="215">
        <v>0</v>
      </c>
      <c r="AU12" s="287"/>
      <c r="AV12" s="216">
        <v>0</v>
      </c>
      <c r="AW12" s="212">
        <v>850.3175</v>
      </c>
      <c r="AX12" s="215">
        <v>0</v>
      </c>
      <c r="AY12" s="287"/>
      <c r="AZ12" s="216">
        <v>0</v>
      </c>
      <c r="BA12" s="215">
        <v>0</v>
      </c>
      <c r="BB12" s="216">
        <v>0</v>
      </c>
      <c r="BC12" s="217">
        <f>SUM(E12)</f>
        <v>0</v>
      </c>
      <c r="BD12" s="217">
        <f>SUM(F12,J12,N12,R12,V12,Z12,AD12,AH12,AL12,AP12,AT12,AX12)</f>
        <v>0</v>
      </c>
      <c r="BE12" s="216">
        <v>0</v>
      </c>
    </row>
    <row r="13" spans="1:57" s="218" customFormat="1" ht="14.4" x14ac:dyDescent="0.3">
      <c r="A13" s="210" t="s">
        <v>112</v>
      </c>
      <c r="B13" s="211">
        <v>1450.58</v>
      </c>
      <c r="C13" s="212"/>
      <c r="D13" s="213">
        <f t="shared" ref="D13:D35" si="1">SUM(E13,I13,M13,Q13,U13,Y13,AC13,AG13,AK13,AO13,AS13,AW13)</f>
        <v>1450.58</v>
      </c>
      <c r="E13" s="214">
        <v>0</v>
      </c>
      <c r="F13" s="215">
        <v>0</v>
      </c>
      <c r="G13" s="287"/>
      <c r="H13" s="216">
        <v>0</v>
      </c>
      <c r="I13" s="217">
        <v>0</v>
      </c>
      <c r="J13" s="215">
        <v>0</v>
      </c>
      <c r="K13" s="287"/>
      <c r="L13" s="216">
        <v>0</v>
      </c>
      <c r="M13" s="212">
        <v>0</v>
      </c>
      <c r="N13" s="215">
        <v>0</v>
      </c>
      <c r="O13" s="287"/>
      <c r="P13" s="216">
        <v>0</v>
      </c>
      <c r="Q13" s="212">
        <v>362.64499999999998</v>
      </c>
      <c r="R13" s="215">
        <v>0</v>
      </c>
      <c r="S13" s="287"/>
      <c r="T13" s="216">
        <v>0</v>
      </c>
      <c r="U13" s="217">
        <v>0</v>
      </c>
      <c r="V13" s="215">
        <v>0</v>
      </c>
      <c r="W13" s="287"/>
      <c r="X13" s="216">
        <v>0</v>
      </c>
      <c r="Y13" s="212">
        <v>0</v>
      </c>
      <c r="Z13" s="215">
        <v>0</v>
      </c>
      <c r="AA13" s="287"/>
      <c r="AB13" s="216">
        <v>0</v>
      </c>
      <c r="AC13" s="212">
        <v>362.64499999999998</v>
      </c>
      <c r="AD13" s="215">
        <v>0</v>
      </c>
      <c r="AE13" s="287"/>
      <c r="AF13" s="216">
        <v>0</v>
      </c>
      <c r="AG13" s="217">
        <v>0</v>
      </c>
      <c r="AH13" s="215">
        <v>0</v>
      </c>
      <c r="AI13" s="287"/>
      <c r="AJ13" s="216">
        <v>0</v>
      </c>
      <c r="AK13" s="212">
        <v>0</v>
      </c>
      <c r="AL13" s="215">
        <v>0</v>
      </c>
      <c r="AM13" s="287"/>
      <c r="AN13" s="216">
        <v>0</v>
      </c>
      <c r="AO13" s="217">
        <v>0</v>
      </c>
      <c r="AP13" s="215">
        <v>0</v>
      </c>
      <c r="AQ13" s="287"/>
      <c r="AR13" s="216">
        <v>0</v>
      </c>
      <c r="AS13" s="217">
        <v>362.64499999999998</v>
      </c>
      <c r="AT13" s="215">
        <v>0</v>
      </c>
      <c r="AU13" s="287"/>
      <c r="AV13" s="216">
        <v>0</v>
      </c>
      <c r="AW13" s="212">
        <v>362.64499999999998</v>
      </c>
      <c r="AX13" s="215">
        <v>0</v>
      </c>
      <c r="AY13" s="287"/>
      <c r="AZ13" s="216">
        <v>0</v>
      </c>
      <c r="BA13" s="215">
        <v>0</v>
      </c>
      <c r="BB13" s="216">
        <v>0</v>
      </c>
      <c r="BC13" s="217">
        <f t="shared" ref="BC13:BC29" si="2">SUM(E13)</f>
        <v>0</v>
      </c>
      <c r="BD13" s="217">
        <f t="shared" ref="BD13:BD34" si="3">SUM(F13,J13,N13,R13,V13,Z13,AD13,AH13,AL13,AP13,AT13,AX13)</f>
        <v>0</v>
      </c>
      <c r="BE13" s="216">
        <v>0</v>
      </c>
    </row>
    <row r="14" spans="1:57" s="218" customFormat="1" ht="14.4" x14ac:dyDescent="0.3">
      <c r="A14" s="210" t="s">
        <v>113</v>
      </c>
      <c r="B14" s="211">
        <v>2876.25</v>
      </c>
      <c r="C14" s="212"/>
      <c r="D14" s="213">
        <f t="shared" si="1"/>
        <v>2876.25</v>
      </c>
      <c r="E14" s="214">
        <v>0</v>
      </c>
      <c r="F14" s="215">
        <v>0</v>
      </c>
      <c r="G14" s="287"/>
      <c r="H14" s="216">
        <v>0</v>
      </c>
      <c r="I14" s="217">
        <v>0</v>
      </c>
      <c r="J14" s="215">
        <v>0</v>
      </c>
      <c r="K14" s="287"/>
      <c r="L14" s="216">
        <v>0</v>
      </c>
      <c r="M14" s="212">
        <v>0</v>
      </c>
      <c r="N14" s="215">
        <v>0</v>
      </c>
      <c r="O14" s="287"/>
      <c r="P14" s="216">
        <v>0</v>
      </c>
      <c r="Q14" s="212">
        <v>719.0625</v>
      </c>
      <c r="R14" s="215">
        <v>0</v>
      </c>
      <c r="S14" s="287"/>
      <c r="T14" s="216">
        <v>0</v>
      </c>
      <c r="U14" s="217">
        <v>0</v>
      </c>
      <c r="V14" s="215">
        <v>0</v>
      </c>
      <c r="W14" s="287"/>
      <c r="X14" s="216">
        <v>0</v>
      </c>
      <c r="Y14" s="212">
        <v>0</v>
      </c>
      <c r="Z14" s="215">
        <v>0</v>
      </c>
      <c r="AA14" s="287"/>
      <c r="AB14" s="216">
        <v>0</v>
      </c>
      <c r="AC14" s="212">
        <v>719.0625</v>
      </c>
      <c r="AD14" s="215">
        <v>0</v>
      </c>
      <c r="AE14" s="287"/>
      <c r="AF14" s="216">
        <v>0</v>
      </c>
      <c r="AG14" s="217">
        <v>0</v>
      </c>
      <c r="AH14" s="215">
        <v>0</v>
      </c>
      <c r="AI14" s="287"/>
      <c r="AJ14" s="216">
        <v>0</v>
      </c>
      <c r="AK14" s="212">
        <v>0</v>
      </c>
      <c r="AL14" s="215">
        <v>0</v>
      </c>
      <c r="AM14" s="287"/>
      <c r="AN14" s="216">
        <v>0</v>
      </c>
      <c r="AO14" s="217">
        <v>0</v>
      </c>
      <c r="AP14" s="215">
        <v>0</v>
      </c>
      <c r="AQ14" s="287"/>
      <c r="AR14" s="216">
        <v>0</v>
      </c>
      <c r="AS14" s="217">
        <v>719.0625</v>
      </c>
      <c r="AT14" s="215">
        <v>0</v>
      </c>
      <c r="AU14" s="287"/>
      <c r="AV14" s="216">
        <v>0</v>
      </c>
      <c r="AW14" s="212">
        <v>719.0625</v>
      </c>
      <c r="AX14" s="215">
        <v>0</v>
      </c>
      <c r="AY14" s="287"/>
      <c r="AZ14" s="216">
        <v>0</v>
      </c>
      <c r="BA14" s="215">
        <v>0</v>
      </c>
      <c r="BB14" s="216">
        <v>0</v>
      </c>
      <c r="BC14" s="217">
        <f t="shared" si="2"/>
        <v>0</v>
      </c>
      <c r="BD14" s="217">
        <f t="shared" si="3"/>
        <v>0</v>
      </c>
      <c r="BE14" s="216">
        <v>0</v>
      </c>
    </row>
    <row r="15" spans="1:57" s="218" customFormat="1" ht="14.4" x14ac:dyDescent="0.3">
      <c r="A15" s="210" t="s">
        <v>114</v>
      </c>
      <c r="B15" s="211">
        <v>75048.11</v>
      </c>
      <c r="C15" s="212"/>
      <c r="D15" s="213">
        <f t="shared" si="1"/>
        <v>75048.11</v>
      </c>
      <c r="E15" s="214">
        <v>0</v>
      </c>
      <c r="F15" s="215">
        <v>0</v>
      </c>
      <c r="G15" s="287"/>
      <c r="H15" s="216">
        <v>0</v>
      </c>
      <c r="I15" s="217">
        <v>0</v>
      </c>
      <c r="J15" s="215">
        <v>0</v>
      </c>
      <c r="K15" s="287"/>
      <c r="L15" s="216">
        <v>0</v>
      </c>
      <c r="M15" s="212">
        <v>0</v>
      </c>
      <c r="N15" s="215">
        <v>0</v>
      </c>
      <c r="O15" s="287"/>
      <c r="P15" s="216">
        <v>0</v>
      </c>
      <c r="Q15" s="212">
        <v>18762.0275</v>
      </c>
      <c r="R15" s="215">
        <v>0</v>
      </c>
      <c r="S15" s="287"/>
      <c r="T15" s="216">
        <v>0</v>
      </c>
      <c r="U15" s="217">
        <v>0</v>
      </c>
      <c r="V15" s="215">
        <v>0</v>
      </c>
      <c r="W15" s="287"/>
      <c r="X15" s="216">
        <v>0</v>
      </c>
      <c r="Y15" s="212">
        <v>0</v>
      </c>
      <c r="Z15" s="215">
        <v>0</v>
      </c>
      <c r="AA15" s="287"/>
      <c r="AB15" s="216">
        <v>0</v>
      </c>
      <c r="AC15" s="212">
        <v>18762.0275</v>
      </c>
      <c r="AD15" s="215">
        <v>0</v>
      </c>
      <c r="AE15" s="287"/>
      <c r="AF15" s="216">
        <v>0</v>
      </c>
      <c r="AG15" s="217">
        <v>0</v>
      </c>
      <c r="AH15" s="215">
        <v>0</v>
      </c>
      <c r="AI15" s="287"/>
      <c r="AJ15" s="216">
        <v>0</v>
      </c>
      <c r="AK15" s="212">
        <v>0</v>
      </c>
      <c r="AL15" s="215">
        <v>0</v>
      </c>
      <c r="AM15" s="287"/>
      <c r="AN15" s="216">
        <v>0</v>
      </c>
      <c r="AO15" s="217">
        <v>0</v>
      </c>
      <c r="AP15" s="215">
        <v>0</v>
      </c>
      <c r="AQ15" s="287"/>
      <c r="AR15" s="216">
        <v>0</v>
      </c>
      <c r="AS15" s="217">
        <v>18762.0275</v>
      </c>
      <c r="AT15" s="215">
        <v>0</v>
      </c>
      <c r="AU15" s="287"/>
      <c r="AV15" s="216">
        <v>0</v>
      </c>
      <c r="AW15" s="212">
        <v>18762.0275</v>
      </c>
      <c r="AX15" s="215">
        <v>0</v>
      </c>
      <c r="AY15" s="287"/>
      <c r="AZ15" s="216">
        <v>0</v>
      </c>
      <c r="BA15" s="215">
        <v>0</v>
      </c>
      <c r="BB15" s="216">
        <v>0</v>
      </c>
      <c r="BC15" s="217">
        <f t="shared" si="2"/>
        <v>0</v>
      </c>
      <c r="BD15" s="217">
        <f t="shared" si="3"/>
        <v>0</v>
      </c>
      <c r="BE15" s="216">
        <v>0</v>
      </c>
    </row>
    <row r="16" spans="1:57" s="218" customFormat="1" ht="14.4" x14ac:dyDescent="0.3">
      <c r="A16" s="210" t="s">
        <v>115</v>
      </c>
      <c r="B16" s="211">
        <v>37524.06</v>
      </c>
      <c r="C16" s="212"/>
      <c r="D16" s="213">
        <f t="shared" si="1"/>
        <v>37524.06</v>
      </c>
      <c r="E16" s="214">
        <v>0</v>
      </c>
      <c r="F16" s="215">
        <v>0</v>
      </c>
      <c r="G16" s="287"/>
      <c r="H16" s="216">
        <v>0</v>
      </c>
      <c r="I16" s="217">
        <v>0</v>
      </c>
      <c r="J16" s="215">
        <v>0</v>
      </c>
      <c r="K16" s="287"/>
      <c r="L16" s="216">
        <v>0</v>
      </c>
      <c r="M16" s="212">
        <v>0</v>
      </c>
      <c r="N16" s="215">
        <v>0</v>
      </c>
      <c r="O16" s="287"/>
      <c r="P16" s="216">
        <v>0</v>
      </c>
      <c r="Q16" s="212">
        <v>9381.0149999999994</v>
      </c>
      <c r="R16" s="215">
        <v>0</v>
      </c>
      <c r="S16" s="287"/>
      <c r="T16" s="216">
        <v>0</v>
      </c>
      <c r="U16" s="217">
        <v>0</v>
      </c>
      <c r="V16" s="215">
        <v>0</v>
      </c>
      <c r="W16" s="287"/>
      <c r="X16" s="216">
        <v>0</v>
      </c>
      <c r="Y16" s="212">
        <v>0</v>
      </c>
      <c r="Z16" s="215">
        <v>0</v>
      </c>
      <c r="AA16" s="287"/>
      <c r="AB16" s="216">
        <v>0</v>
      </c>
      <c r="AC16" s="212">
        <v>9381.0149999999994</v>
      </c>
      <c r="AD16" s="215">
        <v>0</v>
      </c>
      <c r="AE16" s="287"/>
      <c r="AF16" s="216">
        <v>0</v>
      </c>
      <c r="AG16" s="217">
        <v>0</v>
      </c>
      <c r="AH16" s="215">
        <v>0</v>
      </c>
      <c r="AI16" s="287"/>
      <c r="AJ16" s="216">
        <v>0</v>
      </c>
      <c r="AK16" s="212">
        <v>0</v>
      </c>
      <c r="AL16" s="215">
        <v>0</v>
      </c>
      <c r="AM16" s="287"/>
      <c r="AN16" s="216">
        <v>0</v>
      </c>
      <c r="AO16" s="217">
        <v>0</v>
      </c>
      <c r="AP16" s="215">
        <v>0</v>
      </c>
      <c r="AQ16" s="287"/>
      <c r="AR16" s="216">
        <v>0</v>
      </c>
      <c r="AS16" s="217">
        <v>9381.0149999999994</v>
      </c>
      <c r="AT16" s="215">
        <v>0</v>
      </c>
      <c r="AU16" s="287"/>
      <c r="AV16" s="216">
        <v>0</v>
      </c>
      <c r="AW16" s="212">
        <v>9381.0149999999994</v>
      </c>
      <c r="AX16" s="215">
        <v>0</v>
      </c>
      <c r="AY16" s="287"/>
      <c r="AZ16" s="216">
        <v>0</v>
      </c>
      <c r="BA16" s="215">
        <v>0</v>
      </c>
      <c r="BB16" s="216">
        <v>0</v>
      </c>
      <c r="BC16" s="217">
        <f t="shared" si="2"/>
        <v>0</v>
      </c>
      <c r="BD16" s="217">
        <f t="shared" si="3"/>
        <v>0</v>
      </c>
      <c r="BE16" s="216">
        <v>0</v>
      </c>
    </row>
    <row r="17" spans="1:57" s="218" customFormat="1" ht="14.4" x14ac:dyDescent="0.3">
      <c r="A17" s="210" t="s">
        <v>116</v>
      </c>
      <c r="B17" s="211">
        <v>25016.720000000001</v>
      </c>
      <c r="C17" s="212"/>
      <c r="D17" s="213">
        <f t="shared" si="1"/>
        <v>25016.720000000001</v>
      </c>
      <c r="E17" s="214">
        <v>0</v>
      </c>
      <c r="F17" s="215">
        <v>0</v>
      </c>
      <c r="G17" s="287"/>
      <c r="H17" s="216">
        <v>0</v>
      </c>
      <c r="I17" s="217">
        <v>0</v>
      </c>
      <c r="J17" s="215">
        <v>0</v>
      </c>
      <c r="K17" s="287"/>
      <c r="L17" s="216">
        <v>0</v>
      </c>
      <c r="M17" s="212">
        <v>0</v>
      </c>
      <c r="N17" s="215">
        <v>0</v>
      </c>
      <c r="O17" s="287"/>
      <c r="P17" s="216">
        <v>0</v>
      </c>
      <c r="Q17" s="212">
        <v>6254.18</v>
      </c>
      <c r="R17" s="215">
        <v>0</v>
      </c>
      <c r="S17" s="287"/>
      <c r="T17" s="216">
        <v>0</v>
      </c>
      <c r="U17" s="217">
        <v>0</v>
      </c>
      <c r="V17" s="215">
        <v>0</v>
      </c>
      <c r="W17" s="287"/>
      <c r="X17" s="216">
        <v>0</v>
      </c>
      <c r="Y17" s="212">
        <v>0</v>
      </c>
      <c r="Z17" s="215">
        <v>0</v>
      </c>
      <c r="AA17" s="287"/>
      <c r="AB17" s="216">
        <v>0</v>
      </c>
      <c r="AC17" s="212">
        <v>6254.18</v>
      </c>
      <c r="AD17" s="215">
        <v>0</v>
      </c>
      <c r="AE17" s="287"/>
      <c r="AF17" s="216">
        <v>0</v>
      </c>
      <c r="AG17" s="217">
        <v>0</v>
      </c>
      <c r="AH17" s="215">
        <v>0</v>
      </c>
      <c r="AI17" s="287"/>
      <c r="AJ17" s="216">
        <v>0</v>
      </c>
      <c r="AK17" s="212">
        <v>0</v>
      </c>
      <c r="AL17" s="215">
        <v>0</v>
      </c>
      <c r="AM17" s="287"/>
      <c r="AN17" s="216">
        <v>0</v>
      </c>
      <c r="AO17" s="217">
        <v>0</v>
      </c>
      <c r="AP17" s="215">
        <v>0</v>
      </c>
      <c r="AQ17" s="287"/>
      <c r="AR17" s="216">
        <v>0</v>
      </c>
      <c r="AS17" s="217">
        <v>6254.18</v>
      </c>
      <c r="AT17" s="215">
        <v>0</v>
      </c>
      <c r="AU17" s="287"/>
      <c r="AV17" s="216">
        <v>0</v>
      </c>
      <c r="AW17" s="212">
        <v>6254.18</v>
      </c>
      <c r="AX17" s="215">
        <v>0</v>
      </c>
      <c r="AY17" s="287"/>
      <c r="AZ17" s="216">
        <v>0</v>
      </c>
      <c r="BA17" s="215">
        <v>0</v>
      </c>
      <c r="BB17" s="216">
        <v>0</v>
      </c>
      <c r="BC17" s="217">
        <f t="shared" si="2"/>
        <v>0</v>
      </c>
      <c r="BD17" s="217">
        <f t="shared" si="3"/>
        <v>0</v>
      </c>
      <c r="BE17" s="216">
        <v>0</v>
      </c>
    </row>
    <row r="18" spans="1:57" s="218" customFormat="1" ht="14.4" x14ac:dyDescent="0.3">
      <c r="A18" s="210" t="s">
        <v>117</v>
      </c>
      <c r="B18" s="211">
        <v>14509.91</v>
      </c>
      <c r="C18" s="212"/>
      <c r="D18" s="213">
        <f t="shared" si="1"/>
        <v>14509.91</v>
      </c>
      <c r="E18" s="214">
        <v>0</v>
      </c>
      <c r="F18" s="215">
        <v>0</v>
      </c>
      <c r="G18" s="287"/>
      <c r="H18" s="216">
        <v>0</v>
      </c>
      <c r="I18" s="217">
        <v>0</v>
      </c>
      <c r="J18" s="215">
        <v>0</v>
      </c>
      <c r="K18" s="287"/>
      <c r="L18" s="216">
        <v>0</v>
      </c>
      <c r="M18" s="212">
        <v>0</v>
      </c>
      <c r="N18" s="215">
        <v>0</v>
      </c>
      <c r="O18" s="287"/>
      <c r="P18" s="216">
        <v>0</v>
      </c>
      <c r="Q18" s="212">
        <v>3627.4775</v>
      </c>
      <c r="R18" s="215">
        <v>0</v>
      </c>
      <c r="S18" s="287"/>
      <c r="T18" s="216">
        <v>0</v>
      </c>
      <c r="U18" s="217">
        <v>0</v>
      </c>
      <c r="V18" s="215">
        <v>0</v>
      </c>
      <c r="W18" s="287"/>
      <c r="X18" s="216">
        <v>0</v>
      </c>
      <c r="Y18" s="212">
        <v>0</v>
      </c>
      <c r="Z18" s="215">
        <v>0</v>
      </c>
      <c r="AA18" s="287"/>
      <c r="AB18" s="216">
        <v>0</v>
      </c>
      <c r="AC18" s="212">
        <v>3627.4775</v>
      </c>
      <c r="AD18" s="215">
        <v>0</v>
      </c>
      <c r="AE18" s="287"/>
      <c r="AF18" s="216">
        <v>0</v>
      </c>
      <c r="AG18" s="217">
        <v>0</v>
      </c>
      <c r="AH18" s="215">
        <v>0</v>
      </c>
      <c r="AI18" s="287"/>
      <c r="AJ18" s="216">
        <v>0</v>
      </c>
      <c r="AK18" s="212">
        <v>0</v>
      </c>
      <c r="AL18" s="215">
        <v>0</v>
      </c>
      <c r="AM18" s="287"/>
      <c r="AN18" s="216">
        <v>0</v>
      </c>
      <c r="AO18" s="217">
        <v>0</v>
      </c>
      <c r="AP18" s="215">
        <v>0</v>
      </c>
      <c r="AQ18" s="287"/>
      <c r="AR18" s="216">
        <v>0</v>
      </c>
      <c r="AS18" s="217">
        <v>3627.4775</v>
      </c>
      <c r="AT18" s="215">
        <v>0</v>
      </c>
      <c r="AU18" s="287"/>
      <c r="AV18" s="216">
        <v>0</v>
      </c>
      <c r="AW18" s="212">
        <v>3627.4775</v>
      </c>
      <c r="AX18" s="215">
        <v>0</v>
      </c>
      <c r="AY18" s="287"/>
      <c r="AZ18" s="216">
        <v>0</v>
      </c>
      <c r="BA18" s="215">
        <v>0</v>
      </c>
      <c r="BB18" s="216">
        <v>0</v>
      </c>
      <c r="BC18" s="217">
        <f t="shared" si="2"/>
        <v>0</v>
      </c>
      <c r="BD18" s="217">
        <f t="shared" si="3"/>
        <v>0</v>
      </c>
      <c r="BE18" s="216">
        <v>0</v>
      </c>
    </row>
    <row r="19" spans="1:57" s="218" customFormat="1" ht="14.4" x14ac:dyDescent="0.3">
      <c r="A19" s="210" t="s">
        <v>118</v>
      </c>
      <c r="B19" s="211">
        <v>20954.23</v>
      </c>
      <c r="C19" s="212"/>
      <c r="D19" s="213">
        <f t="shared" si="1"/>
        <v>20954.23</v>
      </c>
      <c r="E19" s="214">
        <v>0</v>
      </c>
      <c r="F19" s="215">
        <v>0</v>
      </c>
      <c r="G19" s="287"/>
      <c r="H19" s="216">
        <v>0</v>
      </c>
      <c r="I19" s="217">
        <v>0</v>
      </c>
      <c r="J19" s="215">
        <v>0</v>
      </c>
      <c r="K19" s="287"/>
      <c r="L19" s="216">
        <v>0</v>
      </c>
      <c r="M19" s="212">
        <v>0</v>
      </c>
      <c r="N19" s="215">
        <v>0</v>
      </c>
      <c r="O19" s="287"/>
      <c r="P19" s="216">
        <v>0</v>
      </c>
      <c r="Q19" s="212">
        <v>5238.5574999999999</v>
      </c>
      <c r="R19" s="215">
        <v>0</v>
      </c>
      <c r="S19" s="287"/>
      <c r="T19" s="216">
        <v>0</v>
      </c>
      <c r="U19" s="217">
        <v>0</v>
      </c>
      <c r="V19" s="215">
        <v>0</v>
      </c>
      <c r="W19" s="287"/>
      <c r="X19" s="216">
        <v>0</v>
      </c>
      <c r="Y19" s="212">
        <v>0</v>
      </c>
      <c r="Z19" s="215">
        <v>0</v>
      </c>
      <c r="AA19" s="287"/>
      <c r="AB19" s="216">
        <v>0</v>
      </c>
      <c r="AC19" s="212">
        <v>5238.5574999999999</v>
      </c>
      <c r="AD19" s="215">
        <v>0</v>
      </c>
      <c r="AE19" s="287"/>
      <c r="AF19" s="216">
        <v>0</v>
      </c>
      <c r="AG19" s="217">
        <v>0</v>
      </c>
      <c r="AH19" s="215">
        <v>0</v>
      </c>
      <c r="AI19" s="287"/>
      <c r="AJ19" s="216">
        <v>0</v>
      </c>
      <c r="AK19" s="212">
        <v>0</v>
      </c>
      <c r="AL19" s="215">
        <v>0</v>
      </c>
      <c r="AM19" s="287"/>
      <c r="AN19" s="216">
        <v>0</v>
      </c>
      <c r="AO19" s="217">
        <v>0</v>
      </c>
      <c r="AP19" s="215">
        <v>0</v>
      </c>
      <c r="AQ19" s="287"/>
      <c r="AR19" s="216">
        <v>0</v>
      </c>
      <c r="AS19" s="217">
        <v>5238.5574999999999</v>
      </c>
      <c r="AT19" s="215">
        <v>0</v>
      </c>
      <c r="AU19" s="287"/>
      <c r="AV19" s="216">
        <v>0</v>
      </c>
      <c r="AW19" s="212">
        <v>5238.5574999999999</v>
      </c>
      <c r="AX19" s="215">
        <v>0</v>
      </c>
      <c r="AY19" s="287"/>
      <c r="AZ19" s="216">
        <v>0</v>
      </c>
      <c r="BA19" s="215">
        <v>0</v>
      </c>
      <c r="BB19" s="216">
        <v>0</v>
      </c>
      <c r="BC19" s="217">
        <f t="shared" si="2"/>
        <v>0</v>
      </c>
      <c r="BD19" s="217">
        <f t="shared" si="3"/>
        <v>0</v>
      </c>
      <c r="BE19" s="216">
        <v>0</v>
      </c>
    </row>
    <row r="20" spans="1:57" s="218" customFormat="1" ht="14.4" x14ac:dyDescent="0.3">
      <c r="A20" s="210" t="s">
        <v>119</v>
      </c>
      <c r="B20" s="211">
        <v>6904.25</v>
      </c>
      <c r="C20" s="212"/>
      <c r="D20" s="213">
        <f t="shared" si="1"/>
        <v>6904.25</v>
      </c>
      <c r="E20" s="214">
        <v>0</v>
      </c>
      <c r="F20" s="215">
        <v>0</v>
      </c>
      <c r="G20" s="287"/>
      <c r="H20" s="216">
        <v>0</v>
      </c>
      <c r="I20" s="217">
        <v>0</v>
      </c>
      <c r="J20" s="215">
        <v>0</v>
      </c>
      <c r="K20" s="287"/>
      <c r="L20" s="216">
        <v>0</v>
      </c>
      <c r="M20" s="212">
        <v>0</v>
      </c>
      <c r="N20" s="215">
        <v>0</v>
      </c>
      <c r="O20" s="287"/>
      <c r="P20" s="216">
        <v>0</v>
      </c>
      <c r="Q20" s="212">
        <v>1726.0625</v>
      </c>
      <c r="R20" s="215">
        <v>0</v>
      </c>
      <c r="S20" s="287"/>
      <c r="T20" s="216">
        <v>0</v>
      </c>
      <c r="U20" s="217">
        <v>0</v>
      </c>
      <c r="V20" s="215">
        <v>0</v>
      </c>
      <c r="W20" s="287"/>
      <c r="X20" s="216">
        <v>0</v>
      </c>
      <c r="Y20" s="212">
        <v>0</v>
      </c>
      <c r="Z20" s="215">
        <v>0</v>
      </c>
      <c r="AA20" s="287"/>
      <c r="AB20" s="216">
        <v>0</v>
      </c>
      <c r="AC20" s="212">
        <v>1726.0625</v>
      </c>
      <c r="AD20" s="215">
        <v>0</v>
      </c>
      <c r="AE20" s="287"/>
      <c r="AF20" s="216">
        <v>0</v>
      </c>
      <c r="AG20" s="217">
        <v>0</v>
      </c>
      <c r="AH20" s="215">
        <v>0</v>
      </c>
      <c r="AI20" s="287"/>
      <c r="AJ20" s="216">
        <v>0</v>
      </c>
      <c r="AK20" s="212">
        <v>0</v>
      </c>
      <c r="AL20" s="215">
        <v>0</v>
      </c>
      <c r="AM20" s="287"/>
      <c r="AN20" s="216">
        <v>0</v>
      </c>
      <c r="AO20" s="217">
        <v>0</v>
      </c>
      <c r="AP20" s="215">
        <v>0</v>
      </c>
      <c r="AQ20" s="287"/>
      <c r="AR20" s="216">
        <v>0</v>
      </c>
      <c r="AS20" s="217">
        <v>1726.0625</v>
      </c>
      <c r="AT20" s="215">
        <v>0</v>
      </c>
      <c r="AU20" s="287"/>
      <c r="AV20" s="216">
        <v>0</v>
      </c>
      <c r="AW20" s="212">
        <v>1726.0625</v>
      </c>
      <c r="AX20" s="215">
        <v>0</v>
      </c>
      <c r="AY20" s="287"/>
      <c r="AZ20" s="216">
        <v>0</v>
      </c>
      <c r="BA20" s="215">
        <v>0</v>
      </c>
      <c r="BB20" s="216">
        <v>0</v>
      </c>
      <c r="BC20" s="217">
        <f t="shared" si="2"/>
        <v>0</v>
      </c>
      <c r="BD20" s="217">
        <f t="shared" si="3"/>
        <v>0</v>
      </c>
      <c r="BE20" s="216">
        <v>0</v>
      </c>
    </row>
    <row r="21" spans="1:57" s="218" customFormat="1" ht="14.4" x14ac:dyDescent="0.3">
      <c r="A21" s="210" t="s">
        <v>120</v>
      </c>
      <c r="B21" s="211">
        <v>20265.39</v>
      </c>
      <c r="C21" s="212"/>
      <c r="D21" s="213">
        <f t="shared" si="1"/>
        <v>20265.39</v>
      </c>
      <c r="E21" s="214">
        <v>0</v>
      </c>
      <c r="F21" s="215">
        <v>0</v>
      </c>
      <c r="G21" s="287"/>
      <c r="H21" s="216">
        <v>0</v>
      </c>
      <c r="I21" s="217">
        <v>0</v>
      </c>
      <c r="J21" s="215">
        <v>0</v>
      </c>
      <c r="K21" s="287"/>
      <c r="L21" s="216">
        <v>0</v>
      </c>
      <c r="M21" s="212">
        <v>0</v>
      </c>
      <c r="N21" s="215">
        <v>0</v>
      </c>
      <c r="O21" s="287"/>
      <c r="P21" s="216">
        <v>0</v>
      </c>
      <c r="Q21" s="212">
        <v>5066.3474999999999</v>
      </c>
      <c r="R21" s="215">
        <v>0</v>
      </c>
      <c r="S21" s="287"/>
      <c r="T21" s="216">
        <v>0</v>
      </c>
      <c r="U21" s="217">
        <v>0</v>
      </c>
      <c r="V21" s="215">
        <v>0</v>
      </c>
      <c r="W21" s="287"/>
      <c r="X21" s="216">
        <v>0</v>
      </c>
      <c r="Y21" s="212">
        <v>0</v>
      </c>
      <c r="Z21" s="215">
        <v>0</v>
      </c>
      <c r="AA21" s="287"/>
      <c r="AB21" s="216">
        <v>0</v>
      </c>
      <c r="AC21" s="212">
        <v>5066.3474999999999</v>
      </c>
      <c r="AD21" s="215">
        <v>0</v>
      </c>
      <c r="AE21" s="287"/>
      <c r="AF21" s="216">
        <v>0</v>
      </c>
      <c r="AG21" s="217">
        <v>0</v>
      </c>
      <c r="AH21" s="215">
        <v>0</v>
      </c>
      <c r="AI21" s="287"/>
      <c r="AJ21" s="216">
        <v>0</v>
      </c>
      <c r="AK21" s="212">
        <v>0</v>
      </c>
      <c r="AL21" s="215">
        <v>0</v>
      </c>
      <c r="AM21" s="287"/>
      <c r="AN21" s="216">
        <v>0</v>
      </c>
      <c r="AO21" s="217">
        <v>0</v>
      </c>
      <c r="AP21" s="215">
        <v>0</v>
      </c>
      <c r="AQ21" s="287"/>
      <c r="AR21" s="216">
        <v>0</v>
      </c>
      <c r="AS21" s="217">
        <v>5066.3474999999999</v>
      </c>
      <c r="AT21" s="215">
        <v>0</v>
      </c>
      <c r="AU21" s="287"/>
      <c r="AV21" s="216">
        <v>0</v>
      </c>
      <c r="AW21" s="212">
        <v>5066.3474999999999</v>
      </c>
      <c r="AX21" s="215">
        <v>0</v>
      </c>
      <c r="AY21" s="287"/>
      <c r="AZ21" s="216">
        <v>0</v>
      </c>
      <c r="BA21" s="215">
        <v>0</v>
      </c>
      <c r="BB21" s="216">
        <v>0</v>
      </c>
      <c r="BC21" s="217">
        <f t="shared" si="2"/>
        <v>0</v>
      </c>
      <c r="BD21" s="217">
        <f t="shared" si="3"/>
        <v>0</v>
      </c>
      <c r="BE21" s="216">
        <v>0</v>
      </c>
    </row>
    <row r="22" spans="1:57" s="218" customFormat="1" ht="14.4" x14ac:dyDescent="0.3">
      <c r="A22" s="210" t="s">
        <v>121</v>
      </c>
      <c r="B22" s="211">
        <v>46609.98</v>
      </c>
      <c r="C22" s="212"/>
      <c r="D22" s="213">
        <f t="shared" si="1"/>
        <v>46609.98</v>
      </c>
      <c r="E22" s="214">
        <v>0</v>
      </c>
      <c r="F22" s="215">
        <v>0</v>
      </c>
      <c r="G22" s="287"/>
      <c r="H22" s="216">
        <v>0</v>
      </c>
      <c r="I22" s="217">
        <v>0</v>
      </c>
      <c r="J22" s="215">
        <v>0</v>
      </c>
      <c r="K22" s="287"/>
      <c r="L22" s="216">
        <v>0</v>
      </c>
      <c r="M22" s="212">
        <v>0</v>
      </c>
      <c r="N22" s="215">
        <v>0</v>
      </c>
      <c r="O22" s="287"/>
      <c r="P22" s="216">
        <v>0</v>
      </c>
      <c r="Q22" s="212">
        <v>11652.495000000001</v>
      </c>
      <c r="R22" s="215">
        <v>0</v>
      </c>
      <c r="S22" s="287"/>
      <c r="T22" s="216">
        <v>0</v>
      </c>
      <c r="U22" s="217">
        <v>0</v>
      </c>
      <c r="V22" s="215">
        <v>0</v>
      </c>
      <c r="W22" s="287"/>
      <c r="X22" s="216">
        <v>0</v>
      </c>
      <c r="Y22" s="212">
        <v>0</v>
      </c>
      <c r="Z22" s="215">
        <v>0</v>
      </c>
      <c r="AA22" s="287"/>
      <c r="AB22" s="216">
        <v>0</v>
      </c>
      <c r="AC22" s="212">
        <v>11652.495000000001</v>
      </c>
      <c r="AD22" s="215">
        <v>0</v>
      </c>
      <c r="AE22" s="287"/>
      <c r="AF22" s="216">
        <v>0</v>
      </c>
      <c r="AG22" s="217">
        <v>0</v>
      </c>
      <c r="AH22" s="215">
        <v>0</v>
      </c>
      <c r="AI22" s="287"/>
      <c r="AJ22" s="216">
        <v>0</v>
      </c>
      <c r="AK22" s="212">
        <v>0</v>
      </c>
      <c r="AL22" s="215">
        <v>0</v>
      </c>
      <c r="AM22" s="287"/>
      <c r="AN22" s="216">
        <v>0</v>
      </c>
      <c r="AO22" s="217">
        <v>0</v>
      </c>
      <c r="AP22" s="215">
        <v>0</v>
      </c>
      <c r="AQ22" s="287"/>
      <c r="AR22" s="216">
        <v>0</v>
      </c>
      <c r="AS22" s="217">
        <v>11652.495000000001</v>
      </c>
      <c r="AT22" s="215">
        <v>0</v>
      </c>
      <c r="AU22" s="287"/>
      <c r="AV22" s="216">
        <v>0</v>
      </c>
      <c r="AW22" s="212">
        <v>11652.495000000001</v>
      </c>
      <c r="AX22" s="215">
        <v>0</v>
      </c>
      <c r="AY22" s="287"/>
      <c r="AZ22" s="216">
        <v>0</v>
      </c>
      <c r="BA22" s="215">
        <v>0</v>
      </c>
      <c r="BB22" s="216">
        <v>0</v>
      </c>
      <c r="BC22" s="217">
        <f t="shared" si="2"/>
        <v>0</v>
      </c>
      <c r="BD22" s="217">
        <f t="shared" si="3"/>
        <v>0</v>
      </c>
      <c r="BE22" s="216">
        <v>0</v>
      </c>
    </row>
    <row r="23" spans="1:57" s="218" customFormat="1" ht="14.4" x14ac:dyDescent="0.3">
      <c r="A23" s="210" t="s">
        <v>122</v>
      </c>
      <c r="B23" s="211">
        <v>18108.82</v>
      </c>
      <c r="C23" s="212"/>
      <c r="D23" s="213">
        <f t="shared" si="1"/>
        <v>18108.82</v>
      </c>
      <c r="E23" s="214">
        <v>0</v>
      </c>
      <c r="F23" s="215">
        <v>0</v>
      </c>
      <c r="G23" s="287"/>
      <c r="H23" s="216">
        <v>0</v>
      </c>
      <c r="I23" s="217">
        <v>0</v>
      </c>
      <c r="J23" s="215">
        <v>0</v>
      </c>
      <c r="K23" s="287"/>
      <c r="L23" s="216">
        <v>0</v>
      </c>
      <c r="M23" s="212">
        <v>0</v>
      </c>
      <c r="N23" s="215">
        <v>0</v>
      </c>
      <c r="O23" s="287"/>
      <c r="P23" s="216">
        <v>0</v>
      </c>
      <c r="Q23" s="212">
        <v>4527.2049999999999</v>
      </c>
      <c r="R23" s="215">
        <v>0</v>
      </c>
      <c r="S23" s="287"/>
      <c r="T23" s="216">
        <v>0</v>
      </c>
      <c r="U23" s="217">
        <v>0</v>
      </c>
      <c r="V23" s="215">
        <v>0</v>
      </c>
      <c r="W23" s="287"/>
      <c r="X23" s="216">
        <v>0</v>
      </c>
      <c r="Y23" s="212">
        <v>0</v>
      </c>
      <c r="Z23" s="215">
        <v>0</v>
      </c>
      <c r="AA23" s="287"/>
      <c r="AB23" s="216">
        <v>0</v>
      </c>
      <c r="AC23" s="212">
        <v>4527.2049999999999</v>
      </c>
      <c r="AD23" s="215">
        <v>0</v>
      </c>
      <c r="AE23" s="287"/>
      <c r="AF23" s="216">
        <v>0</v>
      </c>
      <c r="AG23" s="217">
        <v>0</v>
      </c>
      <c r="AH23" s="215">
        <v>0</v>
      </c>
      <c r="AI23" s="287"/>
      <c r="AJ23" s="216">
        <v>0</v>
      </c>
      <c r="AK23" s="212">
        <v>0</v>
      </c>
      <c r="AL23" s="215">
        <v>0</v>
      </c>
      <c r="AM23" s="287"/>
      <c r="AN23" s="216">
        <v>0</v>
      </c>
      <c r="AO23" s="217">
        <v>0</v>
      </c>
      <c r="AP23" s="215">
        <v>0</v>
      </c>
      <c r="AQ23" s="287"/>
      <c r="AR23" s="216">
        <v>0</v>
      </c>
      <c r="AS23" s="217">
        <v>4527.2049999999999</v>
      </c>
      <c r="AT23" s="215">
        <v>0</v>
      </c>
      <c r="AU23" s="287"/>
      <c r="AV23" s="216">
        <v>0</v>
      </c>
      <c r="AW23" s="212">
        <v>4527.2049999999999</v>
      </c>
      <c r="AX23" s="215">
        <v>0</v>
      </c>
      <c r="AY23" s="287"/>
      <c r="AZ23" s="216">
        <v>0</v>
      </c>
      <c r="BA23" s="215">
        <v>0</v>
      </c>
      <c r="BB23" s="216">
        <v>0</v>
      </c>
      <c r="BC23" s="217">
        <f t="shared" si="2"/>
        <v>0</v>
      </c>
      <c r="BD23" s="217">
        <f t="shared" si="3"/>
        <v>0</v>
      </c>
      <c r="BE23" s="216">
        <v>0</v>
      </c>
    </row>
    <row r="24" spans="1:57" s="218" customFormat="1" ht="14.4" x14ac:dyDescent="0.3">
      <c r="A24" s="210" t="s">
        <v>123</v>
      </c>
      <c r="B24" s="211">
        <v>67908.63</v>
      </c>
      <c r="C24" s="212"/>
      <c r="D24" s="213">
        <f t="shared" si="1"/>
        <v>67908.63</v>
      </c>
      <c r="E24" s="214">
        <v>0</v>
      </c>
      <c r="F24" s="215">
        <v>0</v>
      </c>
      <c r="G24" s="287"/>
      <c r="H24" s="216">
        <v>0</v>
      </c>
      <c r="I24" s="217">
        <v>0</v>
      </c>
      <c r="J24" s="215">
        <v>0</v>
      </c>
      <c r="K24" s="287"/>
      <c r="L24" s="216">
        <v>0</v>
      </c>
      <c r="M24" s="212">
        <v>0</v>
      </c>
      <c r="N24" s="215">
        <v>0</v>
      </c>
      <c r="O24" s="287"/>
      <c r="P24" s="216">
        <v>0</v>
      </c>
      <c r="Q24" s="212">
        <v>16977.157500000001</v>
      </c>
      <c r="R24" s="215">
        <v>0</v>
      </c>
      <c r="S24" s="287"/>
      <c r="T24" s="216">
        <v>0</v>
      </c>
      <c r="U24" s="217">
        <v>0</v>
      </c>
      <c r="V24" s="215">
        <v>0</v>
      </c>
      <c r="W24" s="287"/>
      <c r="X24" s="216">
        <v>0</v>
      </c>
      <c r="Y24" s="212">
        <v>0</v>
      </c>
      <c r="Z24" s="215">
        <v>0</v>
      </c>
      <c r="AA24" s="287"/>
      <c r="AB24" s="216">
        <v>0</v>
      </c>
      <c r="AC24" s="212">
        <v>16977.157500000001</v>
      </c>
      <c r="AD24" s="215">
        <v>0</v>
      </c>
      <c r="AE24" s="287"/>
      <c r="AF24" s="216">
        <v>0</v>
      </c>
      <c r="AG24" s="217">
        <v>0</v>
      </c>
      <c r="AH24" s="215">
        <v>0</v>
      </c>
      <c r="AI24" s="287"/>
      <c r="AJ24" s="216">
        <v>0</v>
      </c>
      <c r="AK24" s="212">
        <v>0</v>
      </c>
      <c r="AL24" s="215">
        <v>0</v>
      </c>
      <c r="AM24" s="287"/>
      <c r="AN24" s="216">
        <v>0</v>
      </c>
      <c r="AO24" s="217">
        <v>0</v>
      </c>
      <c r="AP24" s="215">
        <v>0</v>
      </c>
      <c r="AQ24" s="287"/>
      <c r="AR24" s="216">
        <v>0</v>
      </c>
      <c r="AS24" s="217">
        <v>16977.157500000001</v>
      </c>
      <c r="AT24" s="215">
        <v>0</v>
      </c>
      <c r="AU24" s="287"/>
      <c r="AV24" s="216">
        <v>0</v>
      </c>
      <c r="AW24" s="212">
        <v>16977.157500000001</v>
      </c>
      <c r="AX24" s="215">
        <v>0</v>
      </c>
      <c r="AY24" s="287"/>
      <c r="AZ24" s="216">
        <v>0</v>
      </c>
      <c r="BA24" s="215">
        <v>0</v>
      </c>
      <c r="BB24" s="216">
        <v>0</v>
      </c>
      <c r="BC24" s="217">
        <f t="shared" si="2"/>
        <v>0</v>
      </c>
      <c r="BD24" s="217">
        <f t="shared" si="3"/>
        <v>0</v>
      </c>
      <c r="BE24" s="216">
        <v>0</v>
      </c>
    </row>
    <row r="25" spans="1:57" s="218" customFormat="1" ht="14.4" x14ac:dyDescent="0.3">
      <c r="A25" s="210" t="s">
        <v>124</v>
      </c>
      <c r="B25" s="211">
        <v>51822.240000000005</v>
      </c>
      <c r="C25" s="212"/>
      <c r="D25" s="213">
        <f t="shared" si="1"/>
        <v>51822.240000000005</v>
      </c>
      <c r="E25" s="214">
        <v>0</v>
      </c>
      <c r="F25" s="215">
        <v>0</v>
      </c>
      <c r="G25" s="287"/>
      <c r="H25" s="216">
        <v>0</v>
      </c>
      <c r="I25" s="217">
        <v>0</v>
      </c>
      <c r="J25" s="215">
        <v>0</v>
      </c>
      <c r="K25" s="287"/>
      <c r="L25" s="216">
        <v>0</v>
      </c>
      <c r="M25" s="212">
        <v>0</v>
      </c>
      <c r="N25" s="215">
        <v>0</v>
      </c>
      <c r="O25" s="287"/>
      <c r="P25" s="216">
        <v>0</v>
      </c>
      <c r="Q25" s="212">
        <v>12955.560000000001</v>
      </c>
      <c r="R25" s="215">
        <v>0</v>
      </c>
      <c r="S25" s="287"/>
      <c r="T25" s="216">
        <v>0</v>
      </c>
      <c r="U25" s="217">
        <v>0</v>
      </c>
      <c r="V25" s="215">
        <v>0</v>
      </c>
      <c r="W25" s="287"/>
      <c r="X25" s="216">
        <v>0</v>
      </c>
      <c r="Y25" s="212">
        <v>0</v>
      </c>
      <c r="Z25" s="215">
        <v>0</v>
      </c>
      <c r="AA25" s="287"/>
      <c r="AB25" s="216">
        <v>0</v>
      </c>
      <c r="AC25" s="212">
        <v>12955.560000000001</v>
      </c>
      <c r="AD25" s="215">
        <v>0</v>
      </c>
      <c r="AE25" s="287"/>
      <c r="AF25" s="216">
        <v>0</v>
      </c>
      <c r="AG25" s="217">
        <v>0</v>
      </c>
      <c r="AH25" s="215">
        <v>0</v>
      </c>
      <c r="AI25" s="287"/>
      <c r="AJ25" s="216">
        <v>0</v>
      </c>
      <c r="AK25" s="212">
        <v>0</v>
      </c>
      <c r="AL25" s="215">
        <v>0</v>
      </c>
      <c r="AM25" s="287"/>
      <c r="AN25" s="216">
        <v>0</v>
      </c>
      <c r="AO25" s="217">
        <v>0</v>
      </c>
      <c r="AP25" s="215">
        <v>0</v>
      </c>
      <c r="AQ25" s="287"/>
      <c r="AR25" s="216">
        <v>0</v>
      </c>
      <c r="AS25" s="217">
        <v>12955.560000000001</v>
      </c>
      <c r="AT25" s="215">
        <v>0</v>
      </c>
      <c r="AU25" s="287"/>
      <c r="AV25" s="216">
        <v>0</v>
      </c>
      <c r="AW25" s="212">
        <v>12955.560000000001</v>
      </c>
      <c r="AX25" s="215">
        <v>0</v>
      </c>
      <c r="AY25" s="287"/>
      <c r="AZ25" s="216">
        <v>0</v>
      </c>
      <c r="BA25" s="215">
        <v>0</v>
      </c>
      <c r="BB25" s="216">
        <v>0</v>
      </c>
      <c r="BC25" s="217">
        <f t="shared" si="2"/>
        <v>0</v>
      </c>
      <c r="BD25" s="217">
        <f t="shared" si="3"/>
        <v>0</v>
      </c>
      <c r="BE25" s="216">
        <v>0</v>
      </c>
    </row>
    <row r="26" spans="1:57" s="218" customFormat="1" ht="14.4" x14ac:dyDescent="0.3">
      <c r="A26" s="210" t="s">
        <v>125</v>
      </c>
      <c r="B26" s="211">
        <v>34008.550000000003</v>
      </c>
      <c r="C26" s="212"/>
      <c r="D26" s="213">
        <f t="shared" si="1"/>
        <v>34008.550000000003</v>
      </c>
      <c r="E26" s="214">
        <v>0</v>
      </c>
      <c r="F26" s="215">
        <v>0</v>
      </c>
      <c r="G26" s="287"/>
      <c r="H26" s="216">
        <v>0</v>
      </c>
      <c r="I26" s="217">
        <v>0</v>
      </c>
      <c r="J26" s="215">
        <v>0</v>
      </c>
      <c r="K26" s="287"/>
      <c r="L26" s="216">
        <v>0</v>
      </c>
      <c r="M26" s="212">
        <v>0</v>
      </c>
      <c r="N26" s="215">
        <v>0</v>
      </c>
      <c r="O26" s="287"/>
      <c r="P26" s="216">
        <v>0</v>
      </c>
      <c r="Q26" s="212">
        <v>8502.1375000000007</v>
      </c>
      <c r="R26" s="215">
        <v>0</v>
      </c>
      <c r="S26" s="287"/>
      <c r="T26" s="216">
        <v>0</v>
      </c>
      <c r="U26" s="217">
        <v>0</v>
      </c>
      <c r="V26" s="215">
        <v>0</v>
      </c>
      <c r="W26" s="287"/>
      <c r="X26" s="216">
        <v>0</v>
      </c>
      <c r="Y26" s="212">
        <v>0</v>
      </c>
      <c r="Z26" s="215">
        <v>0</v>
      </c>
      <c r="AA26" s="287"/>
      <c r="AB26" s="216">
        <v>0</v>
      </c>
      <c r="AC26" s="212">
        <v>8502.1375000000007</v>
      </c>
      <c r="AD26" s="215">
        <v>0</v>
      </c>
      <c r="AE26" s="287"/>
      <c r="AF26" s="216">
        <v>0</v>
      </c>
      <c r="AG26" s="217">
        <v>0</v>
      </c>
      <c r="AH26" s="215">
        <v>0</v>
      </c>
      <c r="AI26" s="287"/>
      <c r="AJ26" s="216">
        <v>0</v>
      </c>
      <c r="AK26" s="212">
        <v>0</v>
      </c>
      <c r="AL26" s="215">
        <v>0</v>
      </c>
      <c r="AM26" s="287"/>
      <c r="AN26" s="216">
        <v>0</v>
      </c>
      <c r="AO26" s="217">
        <v>0</v>
      </c>
      <c r="AP26" s="215">
        <v>0</v>
      </c>
      <c r="AQ26" s="287"/>
      <c r="AR26" s="216">
        <v>0</v>
      </c>
      <c r="AS26" s="217">
        <v>8502.1375000000007</v>
      </c>
      <c r="AT26" s="215">
        <v>0</v>
      </c>
      <c r="AU26" s="287"/>
      <c r="AV26" s="216">
        <v>0</v>
      </c>
      <c r="AW26" s="212">
        <v>8502.1375000000007</v>
      </c>
      <c r="AX26" s="215">
        <v>0</v>
      </c>
      <c r="AY26" s="287"/>
      <c r="AZ26" s="216">
        <v>0</v>
      </c>
      <c r="BA26" s="215">
        <v>0</v>
      </c>
      <c r="BB26" s="216">
        <v>0</v>
      </c>
      <c r="BC26" s="217">
        <f t="shared" si="2"/>
        <v>0</v>
      </c>
      <c r="BD26" s="217">
        <f t="shared" si="3"/>
        <v>0</v>
      </c>
      <c r="BE26" s="216">
        <v>0</v>
      </c>
    </row>
    <row r="27" spans="1:57" s="218" customFormat="1" ht="14.4" x14ac:dyDescent="0.3">
      <c r="A27" s="210" t="s">
        <v>126</v>
      </c>
      <c r="B27" s="211">
        <v>68825.48</v>
      </c>
      <c r="C27" s="212"/>
      <c r="D27" s="213">
        <f t="shared" si="1"/>
        <v>68825.48</v>
      </c>
      <c r="E27" s="214">
        <v>0</v>
      </c>
      <c r="F27" s="215">
        <v>0</v>
      </c>
      <c r="G27" s="287"/>
      <c r="H27" s="216">
        <v>0</v>
      </c>
      <c r="I27" s="217">
        <v>0</v>
      </c>
      <c r="J27" s="215">
        <v>0</v>
      </c>
      <c r="K27" s="287"/>
      <c r="L27" s="216">
        <v>0</v>
      </c>
      <c r="M27" s="212">
        <v>0</v>
      </c>
      <c r="N27" s="215">
        <v>0</v>
      </c>
      <c r="O27" s="287"/>
      <c r="P27" s="216">
        <v>0</v>
      </c>
      <c r="Q27" s="212">
        <v>17206.37</v>
      </c>
      <c r="R27" s="215">
        <v>0</v>
      </c>
      <c r="S27" s="287"/>
      <c r="T27" s="216">
        <v>0</v>
      </c>
      <c r="U27" s="217">
        <v>0</v>
      </c>
      <c r="V27" s="215">
        <v>0</v>
      </c>
      <c r="W27" s="287"/>
      <c r="X27" s="216">
        <v>0</v>
      </c>
      <c r="Y27" s="212">
        <v>0</v>
      </c>
      <c r="Z27" s="215">
        <v>0</v>
      </c>
      <c r="AA27" s="287"/>
      <c r="AB27" s="216">
        <v>0</v>
      </c>
      <c r="AC27" s="212">
        <v>17206.37</v>
      </c>
      <c r="AD27" s="215">
        <v>0</v>
      </c>
      <c r="AE27" s="287"/>
      <c r="AF27" s="216">
        <v>0</v>
      </c>
      <c r="AG27" s="217">
        <v>0</v>
      </c>
      <c r="AH27" s="215">
        <v>0</v>
      </c>
      <c r="AI27" s="287"/>
      <c r="AJ27" s="216">
        <v>0</v>
      </c>
      <c r="AK27" s="212">
        <v>0</v>
      </c>
      <c r="AL27" s="215">
        <v>0</v>
      </c>
      <c r="AM27" s="287"/>
      <c r="AN27" s="216">
        <v>0</v>
      </c>
      <c r="AO27" s="217">
        <v>0</v>
      </c>
      <c r="AP27" s="215">
        <v>0</v>
      </c>
      <c r="AQ27" s="287"/>
      <c r="AR27" s="216">
        <v>0</v>
      </c>
      <c r="AS27" s="217">
        <v>17206.37</v>
      </c>
      <c r="AT27" s="215">
        <v>0</v>
      </c>
      <c r="AU27" s="287"/>
      <c r="AV27" s="216">
        <v>0</v>
      </c>
      <c r="AW27" s="212">
        <v>17206.37</v>
      </c>
      <c r="AX27" s="215">
        <v>0</v>
      </c>
      <c r="AY27" s="287"/>
      <c r="AZ27" s="216">
        <v>0</v>
      </c>
      <c r="BA27" s="215">
        <v>0</v>
      </c>
      <c r="BB27" s="216">
        <v>0</v>
      </c>
      <c r="BC27" s="217">
        <f t="shared" si="2"/>
        <v>0</v>
      </c>
      <c r="BD27" s="217">
        <f t="shared" si="3"/>
        <v>0</v>
      </c>
      <c r="BE27" s="216">
        <v>0</v>
      </c>
    </row>
    <row r="28" spans="1:57" s="218" customFormat="1" ht="14.4" x14ac:dyDescent="0.3">
      <c r="A28" s="210" t="s">
        <v>127</v>
      </c>
      <c r="B28" s="211">
        <v>370847.94000000006</v>
      </c>
      <c r="C28" s="212"/>
      <c r="D28" s="213">
        <f t="shared" si="1"/>
        <v>370847.94000000006</v>
      </c>
      <c r="E28" s="214">
        <v>0</v>
      </c>
      <c r="F28" s="215">
        <v>0</v>
      </c>
      <c r="G28" s="287"/>
      <c r="H28" s="216">
        <v>0</v>
      </c>
      <c r="I28" s="217">
        <v>0</v>
      </c>
      <c r="J28" s="215">
        <v>0</v>
      </c>
      <c r="K28" s="287"/>
      <c r="L28" s="216">
        <v>0</v>
      </c>
      <c r="M28" s="212">
        <v>0</v>
      </c>
      <c r="N28" s="215">
        <v>0</v>
      </c>
      <c r="O28" s="287"/>
      <c r="P28" s="216">
        <v>0</v>
      </c>
      <c r="Q28" s="212">
        <v>92711.985000000015</v>
      </c>
      <c r="R28" s="215">
        <v>0</v>
      </c>
      <c r="S28" s="287"/>
      <c r="T28" s="216">
        <v>0</v>
      </c>
      <c r="U28" s="217">
        <v>0</v>
      </c>
      <c r="V28" s="215">
        <v>0</v>
      </c>
      <c r="W28" s="287"/>
      <c r="X28" s="216">
        <v>0</v>
      </c>
      <c r="Y28" s="212">
        <v>0</v>
      </c>
      <c r="Z28" s="215">
        <v>0</v>
      </c>
      <c r="AA28" s="287"/>
      <c r="AB28" s="216">
        <v>0</v>
      </c>
      <c r="AC28" s="212">
        <v>92711.985000000015</v>
      </c>
      <c r="AD28" s="215">
        <v>0</v>
      </c>
      <c r="AE28" s="287"/>
      <c r="AF28" s="216">
        <v>0</v>
      </c>
      <c r="AG28" s="217">
        <v>0</v>
      </c>
      <c r="AH28" s="215">
        <v>0</v>
      </c>
      <c r="AI28" s="287"/>
      <c r="AJ28" s="216">
        <v>0</v>
      </c>
      <c r="AK28" s="212">
        <v>0</v>
      </c>
      <c r="AL28" s="215">
        <v>0</v>
      </c>
      <c r="AM28" s="287"/>
      <c r="AN28" s="216">
        <v>0</v>
      </c>
      <c r="AO28" s="217">
        <v>0</v>
      </c>
      <c r="AP28" s="215">
        <v>0</v>
      </c>
      <c r="AQ28" s="287"/>
      <c r="AR28" s="216">
        <v>0</v>
      </c>
      <c r="AS28" s="217">
        <v>92711.985000000015</v>
      </c>
      <c r="AT28" s="215">
        <v>0</v>
      </c>
      <c r="AU28" s="287"/>
      <c r="AV28" s="216">
        <v>0</v>
      </c>
      <c r="AW28" s="212">
        <v>92711.985000000015</v>
      </c>
      <c r="AX28" s="215">
        <v>0</v>
      </c>
      <c r="AY28" s="287"/>
      <c r="AZ28" s="216">
        <v>0</v>
      </c>
      <c r="BA28" s="215">
        <v>0</v>
      </c>
      <c r="BB28" s="216">
        <v>0</v>
      </c>
      <c r="BC28" s="217">
        <f t="shared" si="2"/>
        <v>0</v>
      </c>
      <c r="BD28" s="217">
        <f t="shared" si="3"/>
        <v>0</v>
      </c>
      <c r="BE28" s="216">
        <v>0</v>
      </c>
    </row>
    <row r="29" spans="1:57" s="218" customFormat="1" ht="14.4" x14ac:dyDescent="0.3">
      <c r="A29" s="210" t="s">
        <v>128</v>
      </c>
      <c r="B29" s="211">
        <v>48582.45</v>
      </c>
      <c r="C29" s="219"/>
      <c r="D29" s="340">
        <f t="shared" si="1"/>
        <v>48582.45</v>
      </c>
      <c r="E29" s="214">
        <v>0</v>
      </c>
      <c r="F29" s="215">
        <v>0</v>
      </c>
      <c r="G29" s="287"/>
      <c r="H29" s="216">
        <v>0</v>
      </c>
      <c r="I29" s="217">
        <v>0</v>
      </c>
      <c r="J29" s="215">
        <v>0</v>
      </c>
      <c r="K29" s="287"/>
      <c r="L29" s="216">
        <v>0</v>
      </c>
      <c r="M29" s="212">
        <v>0</v>
      </c>
      <c r="N29" s="215">
        <v>0</v>
      </c>
      <c r="O29" s="287"/>
      <c r="P29" s="216">
        <v>0</v>
      </c>
      <c r="Q29" s="212">
        <v>12145.612499999999</v>
      </c>
      <c r="R29" s="215">
        <v>0</v>
      </c>
      <c r="S29" s="287"/>
      <c r="T29" s="216">
        <v>0</v>
      </c>
      <c r="U29" s="217">
        <v>0</v>
      </c>
      <c r="V29" s="215">
        <v>0</v>
      </c>
      <c r="W29" s="287"/>
      <c r="X29" s="216">
        <v>0</v>
      </c>
      <c r="Y29" s="212">
        <v>0</v>
      </c>
      <c r="Z29" s="215">
        <v>0</v>
      </c>
      <c r="AA29" s="287"/>
      <c r="AB29" s="216">
        <v>0</v>
      </c>
      <c r="AC29" s="212">
        <v>12145.612499999999</v>
      </c>
      <c r="AD29" s="215">
        <v>0</v>
      </c>
      <c r="AE29" s="287"/>
      <c r="AF29" s="216">
        <v>0</v>
      </c>
      <c r="AG29" s="217">
        <v>0</v>
      </c>
      <c r="AH29" s="215">
        <v>0</v>
      </c>
      <c r="AI29" s="287"/>
      <c r="AJ29" s="216">
        <v>0</v>
      </c>
      <c r="AK29" s="212">
        <v>0</v>
      </c>
      <c r="AL29" s="215">
        <v>0</v>
      </c>
      <c r="AM29" s="287"/>
      <c r="AN29" s="216">
        <v>0</v>
      </c>
      <c r="AO29" s="217">
        <v>0</v>
      </c>
      <c r="AP29" s="215">
        <v>0</v>
      </c>
      <c r="AQ29" s="287"/>
      <c r="AR29" s="216">
        <v>0</v>
      </c>
      <c r="AS29" s="217">
        <v>12145.612499999999</v>
      </c>
      <c r="AT29" s="215">
        <v>0</v>
      </c>
      <c r="AU29" s="287"/>
      <c r="AV29" s="216">
        <v>0</v>
      </c>
      <c r="AW29" s="212">
        <v>12145.612499999999</v>
      </c>
      <c r="AX29" s="215">
        <v>0</v>
      </c>
      <c r="AY29" s="287"/>
      <c r="AZ29" s="216">
        <v>0</v>
      </c>
      <c r="BA29" s="215">
        <v>0</v>
      </c>
      <c r="BB29" s="216">
        <v>0</v>
      </c>
      <c r="BC29" s="217">
        <f t="shared" si="2"/>
        <v>0</v>
      </c>
      <c r="BD29" s="217">
        <f t="shared" si="3"/>
        <v>0</v>
      </c>
      <c r="BE29" s="216">
        <v>0</v>
      </c>
    </row>
    <row r="30" spans="1:57" s="218" customFormat="1" ht="14.4" x14ac:dyDescent="0.3">
      <c r="A30" s="210" t="s">
        <v>129</v>
      </c>
      <c r="B30" s="211">
        <v>46998.39</v>
      </c>
      <c r="C30" s="219"/>
      <c r="D30" s="340">
        <f t="shared" si="1"/>
        <v>46998.39</v>
      </c>
      <c r="E30" s="214">
        <v>0</v>
      </c>
      <c r="F30" s="215">
        <v>0</v>
      </c>
      <c r="G30" s="287"/>
      <c r="H30" s="216">
        <v>0</v>
      </c>
      <c r="I30" s="217">
        <v>0</v>
      </c>
      <c r="J30" s="215">
        <v>0</v>
      </c>
      <c r="K30" s="287"/>
      <c r="L30" s="216">
        <v>0</v>
      </c>
      <c r="M30" s="212">
        <v>0</v>
      </c>
      <c r="N30" s="215">
        <v>0</v>
      </c>
      <c r="O30" s="287"/>
      <c r="P30" s="216">
        <v>0</v>
      </c>
      <c r="Q30" s="212">
        <v>11749.5975</v>
      </c>
      <c r="R30" s="215">
        <v>0</v>
      </c>
      <c r="S30" s="287"/>
      <c r="T30" s="216">
        <v>0</v>
      </c>
      <c r="U30" s="217">
        <v>0</v>
      </c>
      <c r="V30" s="215">
        <v>0</v>
      </c>
      <c r="W30" s="287"/>
      <c r="X30" s="216">
        <v>0</v>
      </c>
      <c r="Y30" s="212">
        <v>0</v>
      </c>
      <c r="Z30" s="215">
        <v>0</v>
      </c>
      <c r="AA30" s="287"/>
      <c r="AB30" s="216">
        <v>0</v>
      </c>
      <c r="AC30" s="212">
        <v>11749.5975</v>
      </c>
      <c r="AD30" s="215">
        <v>0</v>
      </c>
      <c r="AE30" s="287"/>
      <c r="AF30" s="216">
        <v>0</v>
      </c>
      <c r="AG30" s="217">
        <v>0</v>
      </c>
      <c r="AH30" s="215">
        <v>0</v>
      </c>
      <c r="AI30" s="287"/>
      <c r="AJ30" s="216">
        <v>0</v>
      </c>
      <c r="AK30" s="212">
        <v>0</v>
      </c>
      <c r="AL30" s="215">
        <v>0</v>
      </c>
      <c r="AM30" s="287"/>
      <c r="AN30" s="216">
        <v>0</v>
      </c>
      <c r="AO30" s="217">
        <v>0</v>
      </c>
      <c r="AP30" s="215">
        <v>0</v>
      </c>
      <c r="AQ30" s="287"/>
      <c r="AR30" s="216">
        <v>0</v>
      </c>
      <c r="AS30" s="217">
        <v>11749.5975</v>
      </c>
      <c r="AT30" s="215">
        <v>0</v>
      </c>
      <c r="AU30" s="287"/>
      <c r="AV30" s="216">
        <v>0</v>
      </c>
      <c r="AW30" s="212">
        <v>11749.5975</v>
      </c>
      <c r="AX30" s="215">
        <v>0</v>
      </c>
      <c r="AY30" s="287"/>
      <c r="AZ30" s="216">
        <v>0</v>
      </c>
      <c r="BA30" s="215">
        <v>0</v>
      </c>
      <c r="BB30" s="216">
        <v>0</v>
      </c>
      <c r="BC30" s="217">
        <f>SUM(E30+I30)</f>
        <v>0</v>
      </c>
      <c r="BD30" s="217">
        <f t="shared" si="3"/>
        <v>0</v>
      </c>
      <c r="BE30" s="216">
        <v>0</v>
      </c>
    </row>
    <row r="31" spans="1:57" s="218" customFormat="1" ht="14.4" x14ac:dyDescent="0.3">
      <c r="A31" s="210" t="s">
        <v>130</v>
      </c>
      <c r="B31" s="211">
        <v>57159.76</v>
      </c>
      <c r="C31" s="219"/>
      <c r="D31" s="340">
        <f t="shared" si="1"/>
        <v>57159.76</v>
      </c>
      <c r="E31" s="214">
        <v>0</v>
      </c>
      <c r="F31" s="215">
        <v>0</v>
      </c>
      <c r="G31" s="287"/>
      <c r="H31" s="216">
        <v>0</v>
      </c>
      <c r="I31" s="217">
        <v>0</v>
      </c>
      <c r="J31" s="215">
        <v>0</v>
      </c>
      <c r="K31" s="287"/>
      <c r="L31" s="216">
        <v>0</v>
      </c>
      <c r="M31" s="212">
        <v>0</v>
      </c>
      <c r="N31" s="215">
        <v>0</v>
      </c>
      <c r="O31" s="287"/>
      <c r="P31" s="216">
        <v>0</v>
      </c>
      <c r="Q31" s="212">
        <v>14289.94</v>
      </c>
      <c r="R31" s="215">
        <v>0</v>
      </c>
      <c r="S31" s="287"/>
      <c r="T31" s="216">
        <v>0</v>
      </c>
      <c r="U31" s="217">
        <v>0</v>
      </c>
      <c r="V31" s="215">
        <v>0</v>
      </c>
      <c r="W31" s="287"/>
      <c r="X31" s="216">
        <v>0</v>
      </c>
      <c r="Y31" s="212">
        <v>0</v>
      </c>
      <c r="Z31" s="215">
        <v>0</v>
      </c>
      <c r="AA31" s="287"/>
      <c r="AB31" s="216">
        <v>0</v>
      </c>
      <c r="AC31" s="212">
        <v>14289.94</v>
      </c>
      <c r="AD31" s="215">
        <v>0</v>
      </c>
      <c r="AE31" s="287"/>
      <c r="AF31" s="216">
        <v>0</v>
      </c>
      <c r="AG31" s="217">
        <v>0</v>
      </c>
      <c r="AH31" s="215">
        <v>0</v>
      </c>
      <c r="AI31" s="287"/>
      <c r="AJ31" s="216">
        <v>0</v>
      </c>
      <c r="AK31" s="212">
        <v>0</v>
      </c>
      <c r="AL31" s="215">
        <v>0</v>
      </c>
      <c r="AM31" s="287"/>
      <c r="AN31" s="216">
        <v>0</v>
      </c>
      <c r="AO31" s="217">
        <v>0</v>
      </c>
      <c r="AP31" s="215">
        <v>0</v>
      </c>
      <c r="AQ31" s="287"/>
      <c r="AR31" s="216">
        <v>0</v>
      </c>
      <c r="AS31" s="217">
        <v>14289.94</v>
      </c>
      <c r="AT31" s="215">
        <v>0</v>
      </c>
      <c r="AU31" s="287"/>
      <c r="AV31" s="216">
        <v>0</v>
      </c>
      <c r="AW31" s="212">
        <v>14289.94</v>
      </c>
      <c r="AX31" s="215">
        <v>0</v>
      </c>
      <c r="AY31" s="287"/>
      <c r="AZ31" s="216">
        <v>0</v>
      </c>
      <c r="BA31" s="215">
        <v>0</v>
      </c>
      <c r="BB31" s="216">
        <v>0</v>
      </c>
      <c r="BC31" s="217">
        <f t="shared" ref="BC31:BC51" si="4">SUM(E31+I31)</f>
        <v>0</v>
      </c>
      <c r="BD31" s="217">
        <f t="shared" si="3"/>
        <v>0</v>
      </c>
      <c r="BE31" s="216">
        <v>0</v>
      </c>
    </row>
    <row r="32" spans="1:57" s="218" customFormat="1" ht="14.4" x14ac:dyDescent="0.3">
      <c r="A32" s="210" t="s">
        <v>131</v>
      </c>
      <c r="B32" s="211">
        <v>68825.48</v>
      </c>
      <c r="C32" s="220"/>
      <c r="D32" s="340">
        <f t="shared" si="1"/>
        <v>68825.48</v>
      </c>
      <c r="E32" s="214">
        <v>0</v>
      </c>
      <c r="F32" s="215">
        <v>0</v>
      </c>
      <c r="G32" s="287"/>
      <c r="H32" s="216">
        <v>0</v>
      </c>
      <c r="I32" s="217">
        <v>0</v>
      </c>
      <c r="J32" s="215">
        <v>0</v>
      </c>
      <c r="K32" s="287"/>
      <c r="L32" s="216">
        <v>0</v>
      </c>
      <c r="M32" s="212">
        <v>0</v>
      </c>
      <c r="N32" s="215">
        <v>0</v>
      </c>
      <c r="O32" s="287"/>
      <c r="P32" s="216">
        <v>0</v>
      </c>
      <c r="Q32" s="212">
        <v>17206.37</v>
      </c>
      <c r="R32" s="215">
        <v>0</v>
      </c>
      <c r="S32" s="287"/>
      <c r="T32" s="216">
        <v>0</v>
      </c>
      <c r="U32" s="217">
        <v>0</v>
      </c>
      <c r="V32" s="215">
        <v>0</v>
      </c>
      <c r="W32" s="287"/>
      <c r="X32" s="216">
        <v>0</v>
      </c>
      <c r="Y32" s="212">
        <v>0</v>
      </c>
      <c r="Z32" s="215">
        <v>0</v>
      </c>
      <c r="AA32" s="287"/>
      <c r="AB32" s="216">
        <v>0</v>
      </c>
      <c r="AC32" s="212">
        <v>17206.37</v>
      </c>
      <c r="AD32" s="215">
        <v>0</v>
      </c>
      <c r="AE32" s="287"/>
      <c r="AF32" s="216">
        <v>0</v>
      </c>
      <c r="AG32" s="217">
        <v>0</v>
      </c>
      <c r="AH32" s="215">
        <v>0</v>
      </c>
      <c r="AI32" s="287"/>
      <c r="AJ32" s="216">
        <v>0</v>
      </c>
      <c r="AK32" s="212">
        <v>0</v>
      </c>
      <c r="AL32" s="215">
        <v>0</v>
      </c>
      <c r="AM32" s="287"/>
      <c r="AN32" s="216">
        <v>0</v>
      </c>
      <c r="AO32" s="217">
        <v>0</v>
      </c>
      <c r="AP32" s="215">
        <v>0</v>
      </c>
      <c r="AQ32" s="287"/>
      <c r="AR32" s="216">
        <v>0</v>
      </c>
      <c r="AS32" s="217">
        <v>17206.37</v>
      </c>
      <c r="AT32" s="215">
        <v>0</v>
      </c>
      <c r="AU32" s="287"/>
      <c r="AV32" s="216">
        <v>0</v>
      </c>
      <c r="AW32" s="212">
        <v>17206.37</v>
      </c>
      <c r="AX32" s="215">
        <v>0</v>
      </c>
      <c r="AY32" s="287"/>
      <c r="AZ32" s="216">
        <v>0</v>
      </c>
      <c r="BA32" s="215">
        <v>0</v>
      </c>
      <c r="BB32" s="216">
        <v>0</v>
      </c>
      <c r="BC32" s="217">
        <f t="shared" si="4"/>
        <v>0</v>
      </c>
      <c r="BD32" s="217">
        <f t="shared" si="3"/>
        <v>0</v>
      </c>
      <c r="BE32" s="216">
        <v>0</v>
      </c>
    </row>
    <row r="33" spans="1:57" s="218" customFormat="1" ht="14.4" x14ac:dyDescent="0.3">
      <c r="A33" s="210" t="s">
        <v>132</v>
      </c>
      <c r="B33" s="211">
        <v>76113.47</v>
      </c>
      <c r="C33" s="220"/>
      <c r="D33" s="340">
        <f t="shared" si="1"/>
        <v>76113.47</v>
      </c>
      <c r="E33" s="214">
        <v>0</v>
      </c>
      <c r="F33" s="215">
        <v>0</v>
      </c>
      <c r="G33" s="287"/>
      <c r="H33" s="216">
        <v>0</v>
      </c>
      <c r="I33" s="217">
        <v>0</v>
      </c>
      <c r="J33" s="215">
        <v>0</v>
      </c>
      <c r="K33" s="287"/>
      <c r="L33" s="216">
        <v>0</v>
      </c>
      <c r="M33" s="212">
        <v>0</v>
      </c>
      <c r="N33" s="215">
        <v>0</v>
      </c>
      <c r="O33" s="287"/>
      <c r="P33" s="216">
        <v>0</v>
      </c>
      <c r="Q33" s="212">
        <v>19028.3675</v>
      </c>
      <c r="R33" s="215">
        <v>0</v>
      </c>
      <c r="S33" s="287"/>
      <c r="T33" s="216">
        <v>0</v>
      </c>
      <c r="U33" s="217">
        <v>0</v>
      </c>
      <c r="V33" s="215">
        <v>0</v>
      </c>
      <c r="W33" s="287"/>
      <c r="X33" s="216">
        <v>0</v>
      </c>
      <c r="Y33" s="212">
        <v>0</v>
      </c>
      <c r="Z33" s="215">
        <v>0</v>
      </c>
      <c r="AA33" s="287"/>
      <c r="AB33" s="216">
        <v>0</v>
      </c>
      <c r="AC33" s="212">
        <v>19028.3675</v>
      </c>
      <c r="AD33" s="215">
        <v>0</v>
      </c>
      <c r="AE33" s="287"/>
      <c r="AF33" s="216">
        <v>0</v>
      </c>
      <c r="AG33" s="217">
        <v>0</v>
      </c>
      <c r="AH33" s="215">
        <v>0</v>
      </c>
      <c r="AI33" s="287"/>
      <c r="AJ33" s="216">
        <v>0</v>
      </c>
      <c r="AK33" s="212">
        <v>0</v>
      </c>
      <c r="AL33" s="215">
        <v>0</v>
      </c>
      <c r="AM33" s="287"/>
      <c r="AN33" s="216">
        <v>0</v>
      </c>
      <c r="AO33" s="217">
        <v>0</v>
      </c>
      <c r="AP33" s="215">
        <v>0</v>
      </c>
      <c r="AQ33" s="287"/>
      <c r="AR33" s="216">
        <v>0</v>
      </c>
      <c r="AS33" s="217">
        <v>19028.3675</v>
      </c>
      <c r="AT33" s="215">
        <v>0</v>
      </c>
      <c r="AU33" s="287"/>
      <c r="AV33" s="216">
        <v>0</v>
      </c>
      <c r="AW33" s="212">
        <v>19028.3675</v>
      </c>
      <c r="AX33" s="215">
        <v>0</v>
      </c>
      <c r="AY33" s="287"/>
      <c r="AZ33" s="216">
        <v>0</v>
      </c>
      <c r="BA33" s="215">
        <v>0</v>
      </c>
      <c r="BB33" s="216">
        <v>0</v>
      </c>
      <c r="BC33" s="217">
        <f t="shared" si="4"/>
        <v>0</v>
      </c>
      <c r="BD33" s="217">
        <f t="shared" si="3"/>
        <v>0</v>
      </c>
      <c r="BE33" s="216">
        <v>0</v>
      </c>
    </row>
    <row r="34" spans="1:57" s="218" customFormat="1" ht="14.4" x14ac:dyDescent="0.3">
      <c r="A34" s="210" t="s">
        <v>133</v>
      </c>
      <c r="B34" s="211">
        <v>68825.48</v>
      </c>
      <c r="C34" s="220"/>
      <c r="D34" s="340">
        <f t="shared" si="1"/>
        <v>68825.48</v>
      </c>
      <c r="E34" s="214">
        <v>0</v>
      </c>
      <c r="F34" s="215">
        <v>0</v>
      </c>
      <c r="G34" s="287"/>
      <c r="H34" s="216">
        <v>0</v>
      </c>
      <c r="I34" s="217">
        <v>0</v>
      </c>
      <c r="J34" s="215">
        <v>0</v>
      </c>
      <c r="K34" s="287"/>
      <c r="L34" s="216">
        <v>0</v>
      </c>
      <c r="M34" s="212">
        <v>0</v>
      </c>
      <c r="N34" s="215">
        <v>0</v>
      </c>
      <c r="O34" s="287"/>
      <c r="P34" s="216">
        <v>0</v>
      </c>
      <c r="Q34" s="212">
        <v>17206.37</v>
      </c>
      <c r="R34" s="215">
        <v>0</v>
      </c>
      <c r="S34" s="287"/>
      <c r="T34" s="216">
        <v>0</v>
      </c>
      <c r="U34" s="217">
        <v>0</v>
      </c>
      <c r="V34" s="215">
        <v>0</v>
      </c>
      <c r="W34" s="287"/>
      <c r="X34" s="216">
        <v>0</v>
      </c>
      <c r="Y34" s="212">
        <v>0</v>
      </c>
      <c r="Z34" s="215">
        <v>0</v>
      </c>
      <c r="AA34" s="287"/>
      <c r="AB34" s="216">
        <v>0</v>
      </c>
      <c r="AC34" s="212">
        <v>17206.37</v>
      </c>
      <c r="AD34" s="215">
        <v>0</v>
      </c>
      <c r="AE34" s="287"/>
      <c r="AF34" s="216">
        <v>0</v>
      </c>
      <c r="AG34" s="217">
        <v>0</v>
      </c>
      <c r="AH34" s="215">
        <v>0</v>
      </c>
      <c r="AI34" s="287"/>
      <c r="AJ34" s="216">
        <v>0</v>
      </c>
      <c r="AK34" s="212">
        <v>0</v>
      </c>
      <c r="AL34" s="215">
        <v>0</v>
      </c>
      <c r="AM34" s="287"/>
      <c r="AN34" s="216">
        <v>0</v>
      </c>
      <c r="AO34" s="217">
        <v>0</v>
      </c>
      <c r="AP34" s="215">
        <v>0</v>
      </c>
      <c r="AQ34" s="287"/>
      <c r="AR34" s="216">
        <v>0</v>
      </c>
      <c r="AS34" s="217">
        <v>17206.37</v>
      </c>
      <c r="AT34" s="215">
        <v>0</v>
      </c>
      <c r="AU34" s="287"/>
      <c r="AV34" s="216">
        <v>0</v>
      </c>
      <c r="AW34" s="212">
        <v>17206.37</v>
      </c>
      <c r="AX34" s="215">
        <v>0</v>
      </c>
      <c r="AY34" s="287"/>
      <c r="AZ34" s="216">
        <v>0</v>
      </c>
      <c r="BA34" s="215">
        <v>0</v>
      </c>
      <c r="BB34" s="216">
        <v>0</v>
      </c>
      <c r="BC34" s="217">
        <f t="shared" si="4"/>
        <v>0</v>
      </c>
      <c r="BD34" s="217">
        <f t="shared" si="3"/>
        <v>0</v>
      </c>
      <c r="BE34" s="216">
        <v>0</v>
      </c>
    </row>
    <row r="35" spans="1:57" s="218" customFormat="1" ht="14.4" x14ac:dyDescent="0.3">
      <c r="A35" s="210" t="s">
        <v>134</v>
      </c>
      <c r="B35" s="211">
        <v>55059.97</v>
      </c>
      <c r="C35" s="220"/>
      <c r="D35" s="340">
        <f t="shared" si="1"/>
        <v>55059.97</v>
      </c>
      <c r="E35" s="214">
        <v>0</v>
      </c>
      <c r="F35" s="215">
        <v>0</v>
      </c>
      <c r="G35" s="287"/>
      <c r="H35" s="216">
        <v>0</v>
      </c>
      <c r="I35" s="217">
        <v>0</v>
      </c>
      <c r="J35" s="215">
        <v>0</v>
      </c>
      <c r="K35" s="287"/>
      <c r="L35" s="216">
        <v>0</v>
      </c>
      <c r="M35" s="212">
        <v>0</v>
      </c>
      <c r="N35" s="215">
        <v>0</v>
      </c>
      <c r="O35" s="287"/>
      <c r="P35" s="216">
        <v>0</v>
      </c>
      <c r="Q35" s="212">
        <v>13764.9925</v>
      </c>
      <c r="R35" s="215">
        <v>0</v>
      </c>
      <c r="S35" s="287"/>
      <c r="T35" s="216">
        <v>0</v>
      </c>
      <c r="U35" s="217">
        <v>0</v>
      </c>
      <c r="V35" s="215">
        <v>0</v>
      </c>
      <c r="W35" s="287"/>
      <c r="X35" s="216">
        <v>0</v>
      </c>
      <c r="Y35" s="212">
        <v>0</v>
      </c>
      <c r="Z35" s="215">
        <v>0</v>
      </c>
      <c r="AA35" s="287"/>
      <c r="AB35" s="216">
        <v>0</v>
      </c>
      <c r="AC35" s="212">
        <v>13764.9925</v>
      </c>
      <c r="AD35" s="215">
        <v>0</v>
      </c>
      <c r="AE35" s="287"/>
      <c r="AF35" s="216">
        <v>0</v>
      </c>
      <c r="AG35" s="217">
        <v>0</v>
      </c>
      <c r="AH35" s="215">
        <v>0</v>
      </c>
      <c r="AI35" s="287"/>
      <c r="AJ35" s="216">
        <v>0</v>
      </c>
      <c r="AK35" s="212">
        <v>0</v>
      </c>
      <c r="AL35" s="215">
        <v>0</v>
      </c>
      <c r="AM35" s="287"/>
      <c r="AN35" s="216">
        <v>0</v>
      </c>
      <c r="AO35" s="217">
        <v>0</v>
      </c>
      <c r="AP35" s="215">
        <v>0</v>
      </c>
      <c r="AQ35" s="287"/>
      <c r="AR35" s="216">
        <v>0</v>
      </c>
      <c r="AS35" s="217">
        <v>13764.9925</v>
      </c>
      <c r="AT35" s="215">
        <v>0</v>
      </c>
      <c r="AU35" s="287"/>
      <c r="AV35" s="216">
        <v>0</v>
      </c>
      <c r="AW35" s="212">
        <v>13764.9925</v>
      </c>
      <c r="AX35" s="215">
        <v>0</v>
      </c>
      <c r="AY35" s="287"/>
      <c r="AZ35" s="216">
        <v>0</v>
      </c>
      <c r="BA35" s="215">
        <v>0</v>
      </c>
      <c r="BB35" s="216">
        <v>0</v>
      </c>
      <c r="BC35" s="217">
        <f t="shared" si="4"/>
        <v>0</v>
      </c>
      <c r="BD35" s="217">
        <f>SUM(F35,J35,N35,R35,V35,Z35,AD35,AH35,AL35,AP35,AT35,AX35)</f>
        <v>0</v>
      </c>
      <c r="BE35" s="216">
        <v>0</v>
      </c>
    </row>
    <row r="36" spans="1:57" s="17" customFormat="1" x14ac:dyDescent="0.25">
      <c r="A36" s="222" t="s">
        <v>203</v>
      </c>
      <c r="B36" s="223">
        <f>SUM(B37)</f>
        <v>176803.62</v>
      </c>
      <c r="C36" s="339">
        <f t="shared" ref="C36:BD36" si="5">SUM(C37)</f>
        <v>0</v>
      </c>
      <c r="D36" s="341">
        <f t="shared" si="5"/>
        <v>176803.62</v>
      </c>
      <c r="E36" s="226">
        <f t="shared" si="5"/>
        <v>0</v>
      </c>
      <c r="F36" s="227">
        <f t="shared" si="5"/>
        <v>0</v>
      </c>
      <c r="G36" s="288">
        <f t="shared" si="5"/>
        <v>0</v>
      </c>
      <c r="H36" s="228">
        <f t="shared" si="5"/>
        <v>0</v>
      </c>
      <c r="I36" s="229">
        <f t="shared" si="5"/>
        <v>37782.974999999999</v>
      </c>
      <c r="J36" s="227">
        <f t="shared" si="5"/>
        <v>37782.980000000003</v>
      </c>
      <c r="K36" s="288">
        <f t="shared" si="5"/>
        <v>0</v>
      </c>
      <c r="L36" s="228">
        <f t="shared" si="5"/>
        <v>0</v>
      </c>
      <c r="M36" s="229">
        <f t="shared" si="5"/>
        <v>0</v>
      </c>
      <c r="N36" s="227">
        <f t="shared" si="5"/>
        <v>0</v>
      </c>
      <c r="O36" s="288">
        <f t="shared" si="5"/>
        <v>0</v>
      </c>
      <c r="P36" s="228">
        <f t="shared" si="5"/>
        <v>0</v>
      </c>
      <c r="Q36" s="229">
        <f t="shared" si="5"/>
        <v>0</v>
      </c>
      <c r="R36" s="227">
        <f t="shared" si="5"/>
        <v>0</v>
      </c>
      <c r="S36" s="288">
        <f t="shared" si="5"/>
        <v>0</v>
      </c>
      <c r="T36" s="228">
        <f t="shared" si="5"/>
        <v>0</v>
      </c>
      <c r="U36" s="229">
        <f t="shared" si="5"/>
        <v>37782.974999999999</v>
      </c>
      <c r="V36" s="227">
        <f t="shared" si="5"/>
        <v>0</v>
      </c>
      <c r="W36" s="288">
        <f t="shared" si="5"/>
        <v>0</v>
      </c>
      <c r="X36" s="228">
        <f t="shared" si="5"/>
        <v>0</v>
      </c>
      <c r="Y36" s="229">
        <f t="shared" si="5"/>
        <v>0</v>
      </c>
      <c r="Z36" s="227">
        <f t="shared" si="5"/>
        <v>0</v>
      </c>
      <c r="AA36" s="288">
        <f t="shared" si="5"/>
        <v>0</v>
      </c>
      <c r="AB36" s="228">
        <f t="shared" si="5"/>
        <v>0</v>
      </c>
      <c r="AC36" s="229">
        <f t="shared" si="5"/>
        <v>0</v>
      </c>
      <c r="AD36" s="227">
        <f t="shared" si="5"/>
        <v>0</v>
      </c>
      <c r="AE36" s="288">
        <f t="shared" si="5"/>
        <v>0</v>
      </c>
      <c r="AF36" s="228">
        <f t="shared" si="5"/>
        <v>0</v>
      </c>
      <c r="AG36" s="229">
        <f t="shared" si="5"/>
        <v>37782.974999999999</v>
      </c>
      <c r="AH36" s="227">
        <f t="shared" si="5"/>
        <v>0</v>
      </c>
      <c r="AI36" s="288">
        <f t="shared" si="5"/>
        <v>0</v>
      </c>
      <c r="AJ36" s="228">
        <f t="shared" si="5"/>
        <v>0</v>
      </c>
      <c r="AK36" s="229">
        <f t="shared" si="5"/>
        <v>0</v>
      </c>
      <c r="AL36" s="227">
        <f t="shared" si="5"/>
        <v>0</v>
      </c>
      <c r="AM36" s="288">
        <f t="shared" si="5"/>
        <v>0</v>
      </c>
      <c r="AN36" s="228">
        <f t="shared" si="5"/>
        <v>0</v>
      </c>
      <c r="AO36" s="229">
        <f t="shared" si="5"/>
        <v>0</v>
      </c>
      <c r="AP36" s="227">
        <f t="shared" si="5"/>
        <v>0</v>
      </c>
      <c r="AQ36" s="288">
        <f t="shared" si="5"/>
        <v>0</v>
      </c>
      <c r="AR36" s="228">
        <f t="shared" si="5"/>
        <v>0</v>
      </c>
      <c r="AS36" s="229">
        <f t="shared" si="5"/>
        <v>37782.974999999999</v>
      </c>
      <c r="AT36" s="227">
        <f t="shared" si="5"/>
        <v>0</v>
      </c>
      <c r="AU36" s="288">
        <f t="shared" si="5"/>
        <v>0</v>
      </c>
      <c r="AV36" s="228">
        <f t="shared" si="5"/>
        <v>0</v>
      </c>
      <c r="AW36" s="229">
        <f t="shared" si="5"/>
        <v>25671.72</v>
      </c>
      <c r="AX36" s="227">
        <f t="shared" si="5"/>
        <v>0</v>
      </c>
      <c r="AY36" s="288">
        <f t="shared" si="5"/>
        <v>0</v>
      </c>
      <c r="AZ36" s="228">
        <f t="shared" si="5"/>
        <v>0</v>
      </c>
      <c r="BA36" s="227">
        <f t="shared" si="5"/>
        <v>0</v>
      </c>
      <c r="BB36" s="228">
        <f t="shared" si="5"/>
        <v>0</v>
      </c>
      <c r="BC36" s="229">
        <f t="shared" si="5"/>
        <v>37782.974999999999</v>
      </c>
      <c r="BD36" s="227">
        <f t="shared" si="5"/>
        <v>37782.980000000003</v>
      </c>
      <c r="BE36" s="228">
        <v>0</v>
      </c>
    </row>
    <row r="37" spans="1:57" s="218" customFormat="1" ht="14.4" x14ac:dyDescent="0.3">
      <c r="A37" s="210" t="s">
        <v>168</v>
      </c>
      <c r="B37" s="211">
        <v>176803.62</v>
      </c>
      <c r="C37" s="220"/>
      <c r="D37" s="340">
        <f>SUM(E37,I37,M37,Q37,U37,Y37,AC37,AG37,AK37,AO37,AS37,AW37)</f>
        <v>176803.62</v>
      </c>
      <c r="E37" s="214">
        <v>0</v>
      </c>
      <c r="F37" s="215">
        <v>0</v>
      </c>
      <c r="G37" s="287"/>
      <c r="H37" s="216">
        <v>0</v>
      </c>
      <c r="I37" s="217">
        <v>37782.974999999999</v>
      </c>
      <c r="J37" s="215">
        <v>37782.980000000003</v>
      </c>
      <c r="K37" s="287"/>
      <c r="L37" s="216">
        <v>0</v>
      </c>
      <c r="M37" s="309">
        <v>0</v>
      </c>
      <c r="N37" s="215">
        <v>0</v>
      </c>
      <c r="O37" s="287"/>
      <c r="P37" s="216">
        <v>0</v>
      </c>
      <c r="Q37" s="309">
        <v>0</v>
      </c>
      <c r="R37" s="215">
        <v>0</v>
      </c>
      <c r="S37" s="287"/>
      <c r="T37" s="216">
        <v>0</v>
      </c>
      <c r="U37" s="217">
        <v>37782.974999999999</v>
      </c>
      <c r="V37" s="215">
        <v>0</v>
      </c>
      <c r="W37" s="287"/>
      <c r="X37" s="216">
        <v>0</v>
      </c>
      <c r="Y37" s="309">
        <v>0</v>
      </c>
      <c r="Z37" s="215">
        <v>0</v>
      </c>
      <c r="AA37" s="287"/>
      <c r="AB37" s="216">
        <v>0</v>
      </c>
      <c r="AC37" s="309">
        <v>0</v>
      </c>
      <c r="AD37" s="215">
        <v>0</v>
      </c>
      <c r="AE37" s="287"/>
      <c r="AF37" s="216">
        <v>0</v>
      </c>
      <c r="AG37" s="217">
        <v>37782.974999999999</v>
      </c>
      <c r="AH37" s="215">
        <v>0</v>
      </c>
      <c r="AI37" s="287"/>
      <c r="AJ37" s="216">
        <v>0</v>
      </c>
      <c r="AK37" s="309">
        <v>0</v>
      </c>
      <c r="AL37" s="215">
        <v>0</v>
      </c>
      <c r="AM37" s="287"/>
      <c r="AN37" s="216">
        <v>0</v>
      </c>
      <c r="AO37" s="217">
        <v>0</v>
      </c>
      <c r="AP37" s="215">
        <v>0</v>
      </c>
      <c r="AQ37" s="287"/>
      <c r="AR37" s="216">
        <v>0</v>
      </c>
      <c r="AS37" s="217">
        <v>37782.974999999999</v>
      </c>
      <c r="AT37" s="215">
        <v>0</v>
      </c>
      <c r="AU37" s="287"/>
      <c r="AV37" s="216">
        <v>0</v>
      </c>
      <c r="AW37" s="309">
        <v>25671.72</v>
      </c>
      <c r="AX37" s="215">
        <v>0</v>
      </c>
      <c r="AY37" s="287"/>
      <c r="AZ37" s="216">
        <v>0</v>
      </c>
      <c r="BA37" s="215">
        <v>0</v>
      </c>
      <c r="BB37" s="216">
        <v>0</v>
      </c>
      <c r="BC37" s="217">
        <f t="shared" si="4"/>
        <v>37782.974999999999</v>
      </c>
      <c r="BD37" s="217">
        <f>SUM(F37,J37,N37,R37,V37,Z37,AD37,AH37,AL37,AP37,AT37,AX37)</f>
        <v>37782.980000000003</v>
      </c>
      <c r="BE37" s="216">
        <v>0</v>
      </c>
    </row>
    <row r="38" spans="1:57" s="17" customFormat="1" x14ac:dyDescent="0.25">
      <c r="A38" s="222" t="s">
        <v>135</v>
      </c>
      <c r="B38" s="223">
        <f>SUM(B39:B51)</f>
        <v>121115.09000000001</v>
      </c>
      <c r="C38" s="224">
        <f t="shared" ref="C38:BD38" si="6">SUM(C39:C51)</f>
        <v>666682.56000000006</v>
      </c>
      <c r="D38" s="225">
        <f t="shared" si="6"/>
        <v>787797.64999999991</v>
      </c>
      <c r="E38" s="226">
        <f t="shared" si="6"/>
        <v>9749.8308333333334</v>
      </c>
      <c r="F38" s="227">
        <f t="shared" si="6"/>
        <v>0</v>
      </c>
      <c r="G38" s="288">
        <f t="shared" si="6"/>
        <v>0</v>
      </c>
      <c r="H38" s="228">
        <f t="shared" si="6"/>
        <v>0</v>
      </c>
      <c r="I38" s="229">
        <f t="shared" si="6"/>
        <v>559434.4208333334</v>
      </c>
      <c r="J38" s="227">
        <f t="shared" si="6"/>
        <v>0</v>
      </c>
      <c r="K38" s="288">
        <f t="shared" si="6"/>
        <v>0</v>
      </c>
      <c r="L38" s="228">
        <f t="shared" si="6"/>
        <v>0</v>
      </c>
      <c r="M38" s="229">
        <f t="shared" si="6"/>
        <v>9749.8308333333334</v>
      </c>
      <c r="N38" s="227">
        <f t="shared" si="6"/>
        <v>0</v>
      </c>
      <c r="O38" s="288">
        <f t="shared" si="6"/>
        <v>0</v>
      </c>
      <c r="P38" s="228">
        <f t="shared" si="6"/>
        <v>0</v>
      </c>
      <c r="Q38" s="229">
        <f t="shared" si="6"/>
        <v>9749.8308333333334</v>
      </c>
      <c r="R38" s="227">
        <f t="shared" si="6"/>
        <v>0</v>
      </c>
      <c r="S38" s="288">
        <f t="shared" si="6"/>
        <v>0</v>
      </c>
      <c r="T38" s="228">
        <f t="shared" si="6"/>
        <v>0</v>
      </c>
      <c r="U38" s="229">
        <f t="shared" si="6"/>
        <v>40028.60333333334</v>
      </c>
      <c r="V38" s="227">
        <f t="shared" si="6"/>
        <v>0</v>
      </c>
      <c r="W38" s="288">
        <f t="shared" si="6"/>
        <v>0</v>
      </c>
      <c r="X38" s="228">
        <f t="shared" si="6"/>
        <v>0</v>
      </c>
      <c r="Y38" s="229">
        <f t="shared" si="6"/>
        <v>9749.8308333333334</v>
      </c>
      <c r="Z38" s="227">
        <f t="shared" si="6"/>
        <v>0</v>
      </c>
      <c r="AA38" s="288">
        <f t="shared" si="6"/>
        <v>0</v>
      </c>
      <c r="AB38" s="228">
        <f t="shared" si="6"/>
        <v>0</v>
      </c>
      <c r="AC38" s="229">
        <f t="shared" si="6"/>
        <v>9749.8308333333334</v>
      </c>
      <c r="AD38" s="227">
        <f t="shared" si="6"/>
        <v>0</v>
      </c>
      <c r="AE38" s="288">
        <f t="shared" si="6"/>
        <v>0</v>
      </c>
      <c r="AF38" s="228">
        <f t="shared" si="6"/>
        <v>0</v>
      </c>
      <c r="AG38" s="229">
        <f t="shared" si="6"/>
        <v>40028.60333333334</v>
      </c>
      <c r="AH38" s="227">
        <f t="shared" si="6"/>
        <v>0</v>
      </c>
      <c r="AI38" s="288">
        <f t="shared" si="6"/>
        <v>0</v>
      </c>
      <c r="AJ38" s="228">
        <f t="shared" si="6"/>
        <v>0</v>
      </c>
      <c r="AK38" s="229">
        <f t="shared" si="6"/>
        <v>9749.8308333333334</v>
      </c>
      <c r="AL38" s="227">
        <f t="shared" si="6"/>
        <v>0</v>
      </c>
      <c r="AM38" s="288">
        <f t="shared" si="6"/>
        <v>0</v>
      </c>
      <c r="AN38" s="228">
        <f t="shared" si="6"/>
        <v>0</v>
      </c>
      <c r="AO38" s="229">
        <f t="shared" si="6"/>
        <v>9749.8308333333334</v>
      </c>
      <c r="AP38" s="227">
        <f t="shared" si="6"/>
        <v>0</v>
      </c>
      <c r="AQ38" s="288">
        <f t="shared" si="6"/>
        <v>0</v>
      </c>
      <c r="AR38" s="228">
        <f t="shared" si="6"/>
        <v>0</v>
      </c>
      <c r="AS38" s="229">
        <f t="shared" si="6"/>
        <v>40028.60333333334</v>
      </c>
      <c r="AT38" s="227">
        <f t="shared" si="6"/>
        <v>0</v>
      </c>
      <c r="AU38" s="288">
        <f t="shared" si="6"/>
        <v>0</v>
      </c>
      <c r="AV38" s="228">
        <f t="shared" si="6"/>
        <v>0</v>
      </c>
      <c r="AW38" s="229">
        <f t="shared" si="6"/>
        <v>40028.60333333334</v>
      </c>
      <c r="AX38" s="227">
        <f t="shared" si="6"/>
        <v>0</v>
      </c>
      <c r="AY38" s="288">
        <f t="shared" si="6"/>
        <v>0</v>
      </c>
      <c r="AZ38" s="228">
        <f t="shared" si="6"/>
        <v>0</v>
      </c>
      <c r="BA38" s="227">
        <f t="shared" si="6"/>
        <v>0</v>
      </c>
      <c r="BB38" s="228">
        <f t="shared" si="6"/>
        <v>0</v>
      </c>
      <c r="BC38" s="229">
        <f t="shared" si="6"/>
        <v>569184.25166666671</v>
      </c>
      <c r="BD38" s="227">
        <f t="shared" si="6"/>
        <v>0</v>
      </c>
      <c r="BE38" s="228">
        <v>0</v>
      </c>
    </row>
    <row r="39" spans="1:57" ht="14.4" x14ac:dyDescent="0.3">
      <c r="A39" s="221" t="s">
        <v>127</v>
      </c>
      <c r="B39" s="343">
        <v>29707.57</v>
      </c>
      <c r="C39" s="344">
        <v>134665.46</v>
      </c>
      <c r="D39" s="213">
        <f t="shared" ref="D39:D51" si="7">SUM(E39,I39,M39,Q39,U39,Y39,AC39,AG39,AK39,AO39,AS39,AW39)</f>
        <v>164373.02999999994</v>
      </c>
      <c r="E39" s="214">
        <v>0</v>
      </c>
      <c r="F39" s="215">
        <v>0</v>
      </c>
      <c r="G39" s="287"/>
      <c r="H39" s="216">
        <v>0</v>
      </c>
      <c r="I39" s="217">
        <v>134665.46</v>
      </c>
      <c r="J39" s="215">
        <v>0</v>
      </c>
      <c r="K39" s="287"/>
      <c r="L39" s="216">
        <v>0</v>
      </c>
      <c r="M39" s="217">
        <v>0</v>
      </c>
      <c r="N39" s="215">
        <v>0</v>
      </c>
      <c r="O39" s="287"/>
      <c r="P39" s="216">
        <v>0</v>
      </c>
      <c r="Q39" s="217">
        <v>0</v>
      </c>
      <c r="R39" s="215">
        <v>0</v>
      </c>
      <c r="S39" s="287"/>
      <c r="T39" s="216">
        <v>0</v>
      </c>
      <c r="U39" s="217">
        <v>7426.8924999999999</v>
      </c>
      <c r="V39" s="215">
        <v>0</v>
      </c>
      <c r="W39" s="287"/>
      <c r="X39" s="216">
        <v>0</v>
      </c>
      <c r="Y39" s="217">
        <v>0</v>
      </c>
      <c r="Z39" s="215">
        <v>0</v>
      </c>
      <c r="AA39" s="287"/>
      <c r="AB39" s="216">
        <v>0</v>
      </c>
      <c r="AC39" s="217">
        <v>0</v>
      </c>
      <c r="AD39" s="215">
        <v>0</v>
      </c>
      <c r="AE39" s="287"/>
      <c r="AF39" s="216">
        <v>0</v>
      </c>
      <c r="AG39" s="217">
        <v>7426.8924999999999</v>
      </c>
      <c r="AH39" s="215">
        <v>0</v>
      </c>
      <c r="AI39" s="287"/>
      <c r="AJ39" s="216">
        <v>0</v>
      </c>
      <c r="AK39" s="217">
        <v>0</v>
      </c>
      <c r="AL39" s="215">
        <v>0</v>
      </c>
      <c r="AM39" s="287"/>
      <c r="AN39" s="216">
        <v>0</v>
      </c>
      <c r="AO39" s="217">
        <v>0</v>
      </c>
      <c r="AP39" s="215">
        <v>0</v>
      </c>
      <c r="AQ39" s="287"/>
      <c r="AR39" s="216">
        <v>0</v>
      </c>
      <c r="AS39" s="217">
        <v>7426.8924999999999</v>
      </c>
      <c r="AT39" s="215">
        <v>0</v>
      </c>
      <c r="AU39" s="287"/>
      <c r="AV39" s="216">
        <v>0</v>
      </c>
      <c r="AW39" s="217">
        <v>7426.8924999999999</v>
      </c>
      <c r="AX39" s="215">
        <v>0</v>
      </c>
      <c r="AY39" s="289"/>
      <c r="AZ39" s="232">
        <v>0</v>
      </c>
      <c r="BA39" s="231">
        <v>0</v>
      </c>
      <c r="BB39" s="232">
        <v>0</v>
      </c>
      <c r="BC39" s="217">
        <f t="shared" si="4"/>
        <v>134665.46</v>
      </c>
      <c r="BD39" s="217">
        <f t="shared" ref="BD39:BD51" si="8">SUM(F39,J39,N39,R39,V39,Z39,AD39,AH39,AL39,AP39,AT39,AX39)</f>
        <v>0</v>
      </c>
      <c r="BE39" s="232">
        <v>0</v>
      </c>
    </row>
    <row r="40" spans="1:57" ht="14.4" x14ac:dyDescent="0.3">
      <c r="A40" s="221" t="s">
        <v>134</v>
      </c>
      <c r="B40" s="343">
        <v>4410.7299999999996</v>
      </c>
      <c r="C40" s="344">
        <v>19994</v>
      </c>
      <c r="D40" s="213">
        <f t="shared" si="7"/>
        <v>24404.729999999996</v>
      </c>
      <c r="E40" s="214">
        <v>0</v>
      </c>
      <c r="F40" s="215">
        <v>0</v>
      </c>
      <c r="G40" s="287"/>
      <c r="H40" s="216">
        <v>0</v>
      </c>
      <c r="I40" s="217">
        <v>19994</v>
      </c>
      <c r="J40" s="215">
        <v>0</v>
      </c>
      <c r="K40" s="287"/>
      <c r="L40" s="216">
        <v>0</v>
      </c>
      <c r="M40" s="217">
        <v>0</v>
      </c>
      <c r="N40" s="215">
        <v>0</v>
      </c>
      <c r="O40" s="287"/>
      <c r="P40" s="216">
        <v>0</v>
      </c>
      <c r="Q40" s="217">
        <v>0</v>
      </c>
      <c r="R40" s="215">
        <v>0</v>
      </c>
      <c r="S40" s="287"/>
      <c r="T40" s="216">
        <v>0</v>
      </c>
      <c r="U40" s="217">
        <v>1102.6824999999999</v>
      </c>
      <c r="V40" s="215">
        <v>0</v>
      </c>
      <c r="W40" s="287"/>
      <c r="X40" s="216">
        <v>0</v>
      </c>
      <c r="Y40" s="217">
        <v>0</v>
      </c>
      <c r="Z40" s="215">
        <v>0</v>
      </c>
      <c r="AA40" s="287"/>
      <c r="AB40" s="216">
        <v>0</v>
      </c>
      <c r="AC40" s="217">
        <v>0</v>
      </c>
      <c r="AD40" s="215">
        <v>0</v>
      </c>
      <c r="AE40" s="287"/>
      <c r="AF40" s="216">
        <v>0</v>
      </c>
      <c r="AG40" s="217">
        <v>1102.6824999999999</v>
      </c>
      <c r="AH40" s="215">
        <v>0</v>
      </c>
      <c r="AI40" s="287"/>
      <c r="AJ40" s="216">
        <v>0</v>
      </c>
      <c r="AK40" s="217">
        <v>0</v>
      </c>
      <c r="AL40" s="215">
        <v>0</v>
      </c>
      <c r="AM40" s="287"/>
      <c r="AN40" s="216">
        <v>0</v>
      </c>
      <c r="AO40" s="217">
        <v>0</v>
      </c>
      <c r="AP40" s="215">
        <v>0</v>
      </c>
      <c r="AQ40" s="287"/>
      <c r="AR40" s="216">
        <v>0</v>
      </c>
      <c r="AS40" s="217">
        <v>1102.6824999999999</v>
      </c>
      <c r="AT40" s="215">
        <v>0</v>
      </c>
      <c r="AU40" s="287"/>
      <c r="AV40" s="216">
        <v>0</v>
      </c>
      <c r="AW40" s="217">
        <v>1102.6824999999999</v>
      </c>
      <c r="AX40" s="215">
        <v>0</v>
      </c>
      <c r="AY40" s="289"/>
      <c r="AZ40" s="232">
        <v>0</v>
      </c>
      <c r="BA40" s="231">
        <v>0</v>
      </c>
      <c r="BB40" s="232">
        <v>0</v>
      </c>
      <c r="BC40" s="217">
        <f t="shared" si="4"/>
        <v>19994</v>
      </c>
      <c r="BD40" s="217">
        <f t="shared" si="8"/>
        <v>0</v>
      </c>
      <c r="BE40" s="232">
        <v>0</v>
      </c>
    </row>
    <row r="41" spans="1:57" ht="14.4" x14ac:dyDescent="0.3">
      <c r="A41" s="221" t="s">
        <v>126</v>
      </c>
      <c r="B41" s="343">
        <v>5513.41</v>
      </c>
      <c r="C41" s="344">
        <v>24992.5</v>
      </c>
      <c r="D41" s="213">
        <f t="shared" si="7"/>
        <v>30505.910000000003</v>
      </c>
      <c r="E41" s="214">
        <v>0</v>
      </c>
      <c r="F41" s="215">
        <v>0</v>
      </c>
      <c r="G41" s="287"/>
      <c r="H41" s="216">
        <v>0</v>
      </c>
      <c r="I41" s="217">
        <v>24992.5</v>
      </c>
      <c r="J41" s="215">
        <v>0</v>
      </c>
      <c r="K41" s="287"/>
      <c r="L41" s="216">
        <v>0</v>
      </c>
      <c r="M41" s="217">
        <v>0</v>
      </c>
      <c r="N41" s="215">
        <v>0</v>
      </c>
      <c r="O41" s="287"/>
      <c r="P41" s="216">
        <v>0</v>
      </c>
      <c r="Q41" s="217">
        <v>0</v>
      </c>
      <c r="R41" s="215">
        <v>0</v>
      </c>
      <c r="S41" s="287"/>
      <c r="T41" s="216">
        <v>0</v>
      </c>
      <c r="U41" s="217">
        <v>1378.3525</v>
      </c>
      <c r="V41" s="215">
        <v>0</v>
      </c>
      <c r="W41" s="287"/>
      <c r="X41" s="216">
        <v>0</v>
      </c>
      <c r="Y41" s="217">
        <v>0</v>
      </c>
      <c r="Z41" s="215">
        <v>0</v>
      </c>
      <c r="AA41" s="287"/>
      <c r="AB41" s="216">
        <v>0</v>
      </c>
      <c r="AC41" s="217">
        <v>0</v>
      </c>
      <c r="AD41" s="215">
        <v>0</v>
      </c>
      <c r="AE41" s="287"/>
      <c r="AF41" s="216">
        <v>0</v>
      </c>
      <c r="AG41" s="217">
        <v>1378.3525</v>
      </c>
      <c r="AH41" s="215">
        <v>0</v>
      </c>
      <c r="AI41" s="287"/>
      <c r="AJ41" s="216">
        <v>0</v>
      </c>
      <c r="AK41" s="217">
        <v>0</v>
      </c>
      <c r="AL41" s="215">
        <v>0</v>
      </c>
      <c r="AM41" s="287"/>
      <c r="AN41" s="216">
        <v>0</v>
      </c>
      <c r="AO41" s="217">
        <v>0</v>
      </c>
      <c r="AP41" s="215">
        <v>0</v>
      </c>
      <c r="AQ41" s="287"/>
      <c r="AR41" s="216">
        <v>0</v>
      </c>
      <c r="AS41" s="217">
        <v>1378.3525</v>
      </c>
      <c r="AT41" s="215">
        <v>0</v>
      </c>
      <c r="AU41" s="287"/>
      <c r="AV41" s="216">
        <v>0</v>
      </c>
      <c r="AW41" s="217">
        <v>1378.3525</v>
      </c>
      <c r="AX41" s="215">
        <v>0</v>
      </c>
      <c r="AY41" s="289"/>
      <c r="AZ41" s="232">
        <v>0</v>
      </c>
      <c r="BA41" s="231">
        <v>0</v>
      </c>
      <c r="BB41" s="232">
        <v>0</v>
      </c>
      <c r="BC41" s="217">
        <f t="shared" si="4"/>
        <v>24992.5</v>
      </c>
      <c r="BD41" s="217">
        <f t="shared" si="8"/>
        <v>0</v>
      </c>
      <c r="BE41" s="232">
        <v>0</v>
      </c>
    </row>
    <row r="42" spans="1:57" ht="14.4" x14ac:dyDescent="0.3">
      <c r="A42" s="221" t="s">
        <v>125</v>
      </c>
      <c r="B42" s="343">
        <v>2724.27</v>
      </c>
      <c r="C42" s="344">
        <v>12349.23</v>
      </c>
      <c r="D42" s="213">
        <f t="shared" si="7"/>
        <v>15073.499999999996</v>
      </c>
      <c r="E42" s="214">
        <v>0</v>
      </c>
      <c r="F42" s="215">
        <v>0</v>
      </c>
      <c r="G42" s="287"/>
      <c r="H42" s="216">
        <v>0</v>
      </c>
      <c r="I42" s="217">
        <v>12349.23</v>
      </c>
      <c r="J42" s="215">
        <v>0</v>
      </c>
      <c r="K42" s="287"/>
      <c r="L42" s="216">
        <v>0</v>
      </c>
      <c r="M42" s="217">
        <v>0</v>
      </c>
      <c r="N42" s="215">
        <v>0</v>
      </c>
      <c r="O42" s="287"/>
      <c r="P42" s="216">
        <v>0</v>
      </c>
      <c r="Q42" s="217">
        <v>0</v>
      </c>
      <c r="R42" s="215">
        <v>0</v>
      </c>
      <c r="S42" s="287"/>
      <c r="T42" s="216">
        <v>0</v>
      </c>
      <c r="U42" s="217">
        <v>681.0675</v>
      </c>
      <c r="V42" s="215">
        <v>0</v>
      </c>
      <c r="W42" s="287"/>
      <c r="X42" s="216">
        <v>0</v>
      </c>
      <c r="Y42" s="217">
        <v>0</v>
      </c>
      <c r="Z42" s="215">
        <v>0</v>
      </c>
      <c r="AA42" s="287"/>
      <c r="AB42" s="216">
        <v>0</v>
      </c>
      <c r="AC42" s="217">
        <v>0</v>
      </c>
      <c r="AD42" s="215">
        <v>0</v>
      </c>
      <c r="AE42" s="287"/>
      <c r="AF42" s="216">
        <v>0</v>
      </c>
      <c r="AG42" s="217">
        <v>681.0675</v>
      </c>
      <c r="AH42" s="215">
        <v>0</v>
      </c>
      <c r="AI42" s="287"/>
      <c r="AJ42" s="216">
        <v>0</v>
      </c>
      <c r="AK42" s="217">
        <v>0</v>
      </c>
      <c r="AL42" s="215">
        <v>0</v>
      </c>
      <c r="AM42" s="287"/>
      <c r="AN42" s="216">
        <v>0</v>
      </c>
      <c r="AO42" s="217">
        <v>0</v>
      </c>
      <c r="AP42" s="215">
        <v>0</v>
      </c>
      <c r="AQ42" s="287"/>
      <c r="AR42" s="216">
        <v>0</v>
      </c>
      <c r="AS42" s="217">
        <v>681.0675</v>
      </c>
      <c r="AT42" s="215">
        <v>0</v>
      </c>
      <c r="AU42" s="287"/>
      <c r="AV42" s="216">
        <v>0</v>
      </c>
      <c r="AW42" s="217">
        <v>681.0675</v>
      </c>
      <c r="AX42" s="215">
        <v>0</v>
      </c>
      <c r="AY42" s="289"/>
      <c r="AZ42" s="232">
        <v>0</v>
      </c>
      <c r="BA42" s="231">
        <v>0</v>
      </c>
      <c r="BB42" s="232">
        <v>0</v>
      </c>
      <c r="BC42" s="217">
        <f t="shared" si="4"/>
        <v>12349.23</v>
      </c>
      <c r="BD42" s="217">
        <f t="shared" si="8"/>
        <v>0</v>
      </c>
      <c r="BE42" s="232">
        <v>0</v>
      </c>
    </row>
    <row r="43" spans="1:57" ht="14.4" x14ac:dyDescent="0.3">
      <c r="A43" s="221" t="s">
        <v>124</v>
      </c>
      <c r="B43" s="343">
        <v>4151.28</v>
      </c>
      <c r="C43" s="344">
        <v>18817.88</v>
      </c>
      <c r="D43" s="213">
        <f t="shared" si="7"/>
        <v>22969.16</v>
      </c>
      <c r="E43" s="214">
        <v>0</v>
      </c>
      <c r="F43" s="215">
        <v>0</v>
      </c>
      <c r="G43" s="287"/>
      <c r="H43" s="216">
        <v>0</v>
      </c>
      <c r="I43" s="217">
        <v>18817.88</v>
      </c>
      <c r="J43" s="215">
        <v>0</v>
      </c>
      <c r="K43" s="287"/>
      <c r="L43" s="216">
        <v>0</v>
      </c>
      <c r="M43" s="217">
        <v>0</v>
      </c>
      <c r="N43" s="215">
        <v>0</v>
      </c>
      <c r="O43" s="287"/>
      <c r="P43" s="216">
        <v>0</v>
      </c>
      <c r="Q43" s="217">
        <v>0</v>
      </c>
      <c r="R43" s="215">
        <v>0</v>
      </c>
      <c r="S43" s="287"/>
      <c r="T43" s="216">
        <v>0</v>
      </c>
      <c r="U43" s="217">
        <v>1037.82</v>
      </c>
      <c r="V43" s="215">
        <v>0</v>
      </c>
      <c r="W43" s="287"/>
      <c r="X43" s="216">
        <v>0</v>
      </c>
      <c r="Y43" s="217">
        <v>0</v>
      </c>
      <c r="Z43" s="215">
        <v>0</v>
      </c>
      <c r="AA43" s="287"/>
      <c r="AB43" s="216">
        <v>0</v>
      </c>
      <c r="AC43" s="217">
        <v>0</v>
      </c>
      <c r="AD43" s="215">
        <v>0</v>
      </c>
      <c r="AE43" s="287"/>
      <c r="AF43" s="216">
        <v>0</v>
      </c>
      <c r="AG43" s="217">
        <v>1037.82</v>
      </c>
      <c r="AH43" s="215">
        <v>0</v>
      </c>
      <c r="AI43" s="287"/>
      <c r="AJ43" s="216">
        <v>0</v>
      </c>
      <c r="AK43" s="217">
        <v>0</v>
      </c>
      <c r="AL43" s="215">
        <v>0</v>
      </c>
      <c r="AM43" s="287"/>
      <c r="AN43" s="216">
        <v>0</v>
      </c>
      <c r="AO43" s="217">
        <v>0</v>
      </c>
      <c r="AP43" s="215">
        <v>0</v>
      </c>
      <c r="AQ43" s="287"/>
      <c r="AR43" s="216">
        <v>0</v>
      </c>
      <c r="AS43" s="217">
        <v>1037.82</v>
      </c>
      <c r="AT43" s="215">
        <v>0</v>
      </c>
      <c r="AU43" s="287"/>
      <c r="AV43" s="216">
        <v>0</v>
      </c>
      <c r="AW43" s="217">
        <v>1037.82</v>
      </c>
      <c r="AX43" s="215">
        <v>0</v>
      </c>
      <c r="AY43" s="289"/>
      <c r="AZ43" s="232">
        <v>0</v>
      </c>
      <c r="BA43" s="231">
        <v>0</v>
      </c>
      <c r="BB43" s="232">
        <v>0</v>
      </c>
      <c r="BC43" s="217">
        <f t="shared" si="4"/>
        <v>18817.88</v>
      </c>
      <c r="BD43" s="217">
        <f t="shared" si="8"/>
        <v>0</v>
      </c>
      <c r="BE43" s="232">
        <v>0</v>
      </c>
    </row>
    <row r="44" spans="1:57" ht="14.4" x14ac:dyDescent="0.3">
      <c r="A44" s="221" t="s">
        <v>128</v>
      </c>
      <c r="B44" s="343">
        <v>3891.82</v>
      </c>
      <c r="C44" s="344">
        <v>17641.759999999998</v>
      </c>
      <c r="D44" s="213">
        <f t="shared" si="7"/>
        <v>21533.580000000005</v>
      </c>
      <c r="E44" s="214">
        <v>0</v>
      </c>
      <c r="F44" s="215">
        <v>0</v>
      </c>
      <c r="G44" s="287"/>
      <c r="H44" s="216">
        <v>0</v>
      </c>
      <c r="I44" s="217">
        <v>17641.759999999998</v>
      </c>
      <c r="J44" s="215">
        <v>0</v>
      </c>
      <c r="K44" s="287"/>
      <c r="L44" s="216">
        <v>0</v>
      </c>
      <c r="M44" s="217">
        <v>0</v>
      </c>
      <c r="N44" s="215">
        <v>0</v>
      </c>
      <c r="O44" s="287"/>
      <c r="P44" s="216">
        <v>0</v>
      </c>
      <c r="Q44" s="217">
        <v>0</v>
      </c>
      <c r="R44" s="215">
        <v>0</v>
      </c>
      <c r="S44" s="287"/>
      <c r="T44" s="216">
        <v>0</v>
      </c>
      <c r="U44" s="217">
        <v>972.95500000000004</v>
      </c>
      <c r="V44" s="215">
        <v>0</v>
      </c>
      <c r="W44" s="287"/>
      <c r="X44" s="216">
        <v>0</v>
      </c>
      <c r="Y44" s="217">
        <v>0</v>
      </c>
      <c r="Z44" s="215">
        <v>0</v>
      </c>
      <c r="AA44" s="287"/>
      <c r="AB44" s="216">
        <v>0</v>
      </c>
      <c r="AC44" s="217">
        <v>0</v>
      </c>
      <c r="AD44" s="215">
        <v>0</v>
      </c>
      <c r="AE44" s="287"/>
      <c r="AF44" s="216">
        <v>0</v>
      </c>
      <c r="AG44" s="217">
        <v>972.95500000000004</v>
      </c>
      <c r="AH44" s="215">
        <v>0</v>
      </c>
      <c r="AI44" s="287"/>
      <c r="AJ44" s="216">
        <v>0</v>
      </c>
      <c r="AK44" s="217">
        <v>0</v>
      </c>
      <c r="AL44" s="215">
        <v>0</v>
      </c>
      <c r="AM44" s="287"/>
      <c r="AN44" s="216">
        <v>0</v>
      </c>
      <c r="AO44" s="217">
        <v>0</v>
      </c>
      <c r="AP44" s="215">
        <v>0</v>
      </c>
      <c r="AQ44" s="287"/>
      <c r="AR44" s="216">
        <v>0</v>
      </c>
      <c r="AS44" s="217">
        <v>972.95500000000004</v>
      </c>
      <c r="AT44" s="215">
        <v>0</v>
      </c>
      <c r="AU44" s="287"/>
      <c r="AV44" s="216">
        <v>0</v>
      </c>
      <c r="AW44" s="217">
        <v>972.95500000000004</v>
      </c>
      <c r="AX44" s="215">
        <v>0</v>
      </c>
      <c r="AY44" s="289"/>
      <c r="AZ44" s="232">
        <v>0</v>
      </c>
      <c r="BA44" s="231">
        <v>0</v>
      </c>
      <c r="BB44" s="232">
        <v>0</v>
      </c>
      <c r="BC44" s="217">
        <f t="shared" si="4"/>
        <v>17641.759999999998</v>
      </c>
      <c r="BD44" s="217">
        <f t="shared" si="8"/>
        <v>0</v>
      </c>
      <c r="BE44" s="232">
        <v>0</v>
      </c>
    </row>
    <row r="45" spans="1:57" ht="14.4" x14ac:dyDescent="0.3">
      <c r="A45" s="221" t="s">
        <v>131</v>
      </c>
      <c r="B45" s="343">
        <v>5513.41</v>
      </c>
      <c r="C45" s="344">
        <v>24992.5</v>
      </c>
      <c r="D45" s="213">
        <f t="shared" si="7"/>
        <v>30505.910000000003</v>
      </c>
      <c r="E45" s="214">
        <v>0</v>
      </c>
      <c r="F45" s="215">
        <v>0</v>
      </c>
      <c r="G45" s="287"/>
      <c r="H45" s="216">
        <v>0</v>
      </c>
      <c r="I45" s="217">
        <v>24992.5</v>
      </c>
      <c r="J45" s="215">
        <v>0</v>
      </c>
      <c r="K45" s="287"/>
      <c r="L45" s="216">
        <v>0</v>
      </c>
      <c r="M45" s="217">
        <v>0</v>
      </c>
      <c r="N45" s="215">
        <v>0</v>
      </c>
      <c r="O45" s="287"/>
      <c r="P45" s="216">
        <v>0</v>
      </c>
      <c r="Q45" s="217">
        <v>0</v>
      </c>
      <c r="R45" s="215">
        <v>0</v>
      </c>
      <c r="S45" s="287"/>
      <c r="T45" s="216">
        <v>0</v>
      </c>
      <c r="U45" s="217">
        <v>1378.3525</v>
      </c>
      <c r="V45" s="215">
        <v>0</v>
      </c>
      <c r="W45" s="287"/>
      <c r="X45" s="216">
        <v>0</v>
      </c>
      <c r="Y45" s="217">
        <v>0</v>
      </c>
      <c r="Z45" s="215">
        <v>0</v>
      </c>
      <c r="AA45" s="287"/>
      <c r="AB45" s="216">
        <v>0</v>
      </c>
      <c r="AC45" s="217">
        <v>0</v>
      </c>
      <c r="AD45" s="215">
        <v>0</v>
      </c>
      <c r="AE45" s="287"/>
      <c r="AF45" s="216">
        <v>0</v>
      </c>
      <c r="AG45" s="217">
        <v>1378.3525</v>
      </c>
      <c r="AH45" s="215">
        <v>0</v>
      </c>
      <c r="AI45" s="287"/>
      <c r="AJ45" s="216">
        <v>0</v>
      </c>
      <c r="AK45" s="217">
        <v>0</v>
      </c>
      <c r="AL45" s="215">
        <v>0</v>
      </c>
      <c r="AM45" s="287"/>
      <c r="AN45" s="216">
        <v>0</v>
      </c>
      <c r="AO45" s="217">
        <v>0</v>
      </c>
      <c r="AP45" s="215">
        <v>0</v>
      </c>
      <c r="AQ45" s="287"/>
      <c r="AR45" s="216">
        <v>0</v>
      </c>
      <c r="AS45" s="217">
        <v>1378.3525</v>
      </c>
      <c r="AT45" s="215">
        <v>0</v>
      </c>
      <c r="AU45" s="287"/>
      <c r="AV45" s="216">
        <v>0</v>
      </c>
      <c r="AW45" s="217">
        <v>1378.3525</v>
      </c>
      <c r="AX45" s="215">
        <v>0</v>
      </c>
      <c r="AY45" s="289"/>
      <c r="AZ45" s="232">
        <v>0</v>
      </c>
      <c r="BA45" s="231">
        <v>0</v>
      </c>
      <c r="BB45" s="232">
        <v>0</v>
      </c>
      <c r="BC45" s="217">
        <f t="shared" si="4"/>
        <v>24992.5</v>
      </c>
      <c r="BD45" s="217">
        <f t="shared" si="8"/>
        <v>0</v>
      </c>
      <c r="BE45" s="232">
        <v>0</v>
      </c>
    </row>
    <row r="46" spans="1:57" ht="14.4" x14ac:dyDescent="0.3">
      <c r="A46" s="221" t="s">
        <v>133</v>
      </c>
      <c r="B46" s="343">
        <v>5513.41</v>
      </c>
      <c r="C46" s="344">
        <v>24992.5</v>
      </c>
      <c r="D46" s="213">
        <f t="shared" si="7"/>
        <v>30505.910000000003</v>
      </c>
      <c r="E46" s="214">
        <v>0</v>
      </c>
      <c r="F46" s="215">
        <v>0</v>
      </c>
      <c r="G46" s="287"/>
      <c r="H46" s="216">
        <v>0</v>
      </c>
      <c r="I46" s="217">
        <v>24992.5</v>
      </c>
      <c r="J46" s="215">
        <v>0</v>
      </c>
      <c r="K46" s="287"/>
      <c r="L46" s="216">
        <v>0</v>
      </c>
      <c r="M46" s="217">
        <v>0</v>
      </c>
      <c r="N46" s="215">
        <v>0</v>
      </c>
      <c r="O46" s="287"/>
      <c r="P46" s="216">
        <v>0</v>
      </c>
      <c r="Q46" s="217">
        <v>0</v>
      </c>
      <c r="R46" s="215">
        <v>0</v>
      </c>
      <c r="S46" s="287"/>
      <c r="T46" s="216">
        <v>0</v>
      </c>
      <c r="U46" s="217">
        <v>1378.3525</v>
      </c>
      <c r="V46" s="215">
        <v>0</v>
      </c>
      <c r="W46" s="287"/>
      <c r="X46" s="216">
        <v>0</v>
      </c>
      <c r="Y46" s="217">
        <v>0</v>
      </c>
      <c r="Z46" s="215">
        <v>0</v>
      </c>
      <c r="AA46" s="287"/>
      <c r="AB46" s="216">
        <v>0</v>
      </c>
      <c r="AC46" s="217">
        <v>0</v>
      </c>
      <c r="AD46" s="215">
        <v>0</v>
      </c>
      <c r="AE46" s="287"/>
      <c r="AF46" s="216">
        <v>0</v>
      </c>
      <c r="AG46" s="217">
        <v>1378.3525</v>
      </c>
      <c r="AH46" s="215">
        <v>0</v>
      </c>
      <c r="AI46" s="287"/>
      <c r="AJ46" s="216">
        <v>0</v>
      </c>
      <c r="AK46" s="217">
        <v>0</v>
      </c>
      <c r="AL46" s="215">
        <v>0</v>
      </c>
      <c r="AM46" s="287"/>
      <c r="AN46" s="216">
        <v>0</v>
      </c>
      <c r="AO46" s="217">
        <v>0</v>
      </c>
      <c r="AP46" s="215">
        <v>0</v>
      </c>
      <c r="AQ46" s="287"/>
      <c r="AR46" s="216">
        <v>0</v>
      </c>
      <c r="AS46" s="217">
        <v>1378.3525</v>
      </c>
      <c r="AT46" s="215">
        <v>0</v>
      </c>
      <c r="AU46" s="287"/>
      <c r="AV46" s="216">
        <v>0</v>
      </c>
      <c r="AW46" s="217">
        <v>1378.3525</v>
      </c>
      <c r="AX46" s="215">
        <v>0</v>
      </c>
      <c r="AY46" s="289"/>
      <c r="AZ46" s="232">
        <v>0</v>
      </c>
      <c r="BA46" s="231">
        <v>0</v>
      </c>
      <c r="BB46" s="232">
        <v>0</v>
      </c>
      <c r="BC46" s="217">
        <f t="shared" si="4"/>
        <v>24992.5</v>
      </c>
      <c r="BD46" s="217">
        <f t="shared" si="8"/>
        <v>0</v>
      </c>
      <c r="BE46" s="232">
        <v>0</v>
      </c>
    </row>
    <row r="47" spans="1:57" ht="14.4" x14ac:dyDescent="0.3">
      <c r="A47" s="221" t="s">
        <v>132</v>
      </c>
      <c r="B47" s="343">
        <v>6097.19</v>
      </c>
      <c r="C47" s="344">
        <v>27638.76</v>
      </c>
      <c r="D47" s="213">
        <f t="shared" si="7"/>
        <v>33735.949999999997</v>
      </c>
      <c r="E47" s="214">
        <v>0</v>
      </c>
      <c r="F47" s="215">
        <v>0</v>
      </c>
      <c r="G47" s="287"/>
      <c r="H47" s="216">
        <v>0</v>
      </c>
      <c r="I47" s="217">
        <v>27638.76</v>
      </c>
      <c r="J47" s="215">
        <v>0</v>
      </c>
      <c r="K47" s="287"/>
      <c r="L47" s="216">
        <v>0</v>
      </c>
      <c r="M47" s="217">
        <v>0</v>
      </c>
      <c r="N47" s="215">
        <v>0</v>
      </c>
      <c r="O47" s="287"/>
      <c r="P47" s="216">
        <v>0</v>
      </c>
      <c r="Q47" s="217">
        <v>0</v>
      </c>
      <c r="R47" s="215">
        <v>0</v>
      </c>
      <c r="S47" s="287"/>
      <c r="T47" s="216">
        <v>0</v>
      </c>
      <c r="U47" s="217">
        <v>1524.2974999999999</v>
      </c>
      <c r="V47" s="215">
        <v>0</v>
      </c>
      <c r="W47" s="287"/>
      <c r="X47" s="216">
        <v>0</v>
      </c>
      <c r="Y47" s="217">
        <v>0</v>
      </c>
      <c r="Z47" s="215">
        <v>0</v>
      </c>
      <c r="AA47" s="287"/>
      <c r="AB47" s="216">
        <v>0</v>
      </c>
      <c r="AC47" s="217">
        <v>0</v>
      </c>
      <c r="AD47" s="215">
        <v>0</v>
      </c>
      <c r="AE47" s="287"/>
      <c r="AF47" s="216">
        <v>0</v>
      </c>
      <c r="AG47" s="217">
        <v>1524.2974999999999</v>
      </c>
      <c r="AH47" s="215">
        <v>0</v>
      </c>
      <c r="AI47" s="287"/>
      <c r="AJ47" s="216">
        <v>0</v>
      </c>
      <c r="AK47" s="217">
        <v>0</v>
      </c>
      <c r="AL47" s="215">
        <v>0</v>
      </c>
      <c r="AM47" s="287"/>
      <c r="AN47" s="216">
        <v>0</v>
      </c>
      <c r="AO47" s="217">
        <v>0</v>
      </c>
      <c r="AP47" s="215">
        <v>0</v>
      </c>
      <c r="AQ47" s="287"/>
      <c r="AR47" s="216">
        <v>0</v>
      </c>
      <c r="AS47" s="217">
        <v>1524.2974999999999</v>
      </c>
      <c r="AT47" s="215">
        <v>0</v>
      </c>
      <c r="AU47" s="287"/>
      <c r="AV47" s="216">
        <v>0</v>
      </c>
      <c r="AW47" s="217">
        <v>1524.2974999999999</v>
      </c>
      <c r="AX47" s="215">
        <v>0</v>
      </c>
      <c r="AY47" s="289"/>
      <c r="AZ47" s="232">
        <v>0</v>
      </c>
      <c r="BA47" s="231">
        <v>0</v>
      </c>
      <c r="BB47" s="232">
        <v>0</v>
      </c>
      <c r="BC47" s="217">
        <f t="shared" si="4"/>
        <v>27638.76</v>
      </c>
      <c r="BD47" s="217">
        <f t="shared" si="8"/>
        <v>0</v>
      </c>
      <c r="BE47" s="232">
        <v>0</v>
      </c>
    </row>
    <row r="48" spans="1:57" ht="14.4" x14ac:dyDescent="0.3">
      <c r="A48" s="293" t="s">
        <v>162</v>
      </c>
      <c r="B48" s="345">
        <v>44660</v>
      </c>
      <c r="C48" s="346">
        <v>203000</v>
      </c>
      <c r="D48" s="213">
        <f t="shared" si="7"/>
        <v>247660</v>
      </c>
      <c r="E48" s="347">
        <v>0</v>
      </c>
      <c r="F48" s="348">
        <v>0</v>
      </c>
      <c r="G48" s="349"/>
      <c r="H48" s="350">
        <v>0</v>
      </c>
      <c r="I48" s="351">
        <v>203000</v>
      </c>
      <c r="J48" s="348">
        <v>0</v>
      </c>
      <c r="K48" s="349"/>
      <c r="L48" s="350">
        <v>0</v>
      </c>
      <c r="M48" s="351">
        <v>0</v>
      </c>
      <c r="N48" s="348">
        <v>0</v>
      </c>
      <c r="O48" s="349"/>
      <c r="P48" s="350">
        <v>0</v>
      </c>
      <c r="Q48" s="351">
        <v>0</v>
      </c>
      <c r="R48" s="348">
        <v>0</v>
      </c>
      <c r="S48" s="349"/>
      <c r="T48" s="350">
        <v>0</v>
      </c>
      <c r="U48" s="351">
        <v>11165</v>
      </c>
      <c r="V48" s="348">
        <v>0</v>
      </c>
      <c r="W48" s="349"/>
      <c r="X48" s="350">
        <v>0</v>
      </c>
      <c r="Y48" s="351">
        <v>0</v>
      </c>
      <c r="Z48" s="348">
        <v>0</v>
      </c>
      <c r="AA48" s="349"/>
      <c r="AB48" s="350">
        <v>0</v>
      </c>
      <c r="AC48" s="351">
        <v>0</v>
      </c>
      <c r="AD48" s="348">
        <v>0</v>
      </c>
      <c r="AE48" s="349"/>
      <c r="AF48" s="350">
        <v>0</v>
      </c>
      <c r="AG48" s="351">
        <v>11165</v>
      </c>
      <c r="AH48" s="348">
        <v>0</v>
      </c>
      <c r="AI48" s="349"/>
      <c r="AJ48" s="350">
        <v>0</v>
      </c>
      <c r="AK48" s="351">
        <v>0</v>
      </c>
      <c r="AL48" s="348">
        <v>0</v>
      </c>
      <c r="AM48" s="349"/>
      <c r="AN48" s="350">
        <v>0</v>
      </c>
      <c r="AO48" s="351">
        <v>0</v>
      </c>
      <c r="AP48" s="348">
        <v>0</v>
      </c>
      <c r="AQ48" s="349"/>
      <c r="AR48" s="350">
        <v>0</v>
      </c>
      <c r="AS48" s="351">
        <v>11165</v>
      </c>
      <c r="AT48" s="348">
        <v>0</v>
      </c>
      <c r="AU48" s="349"/>
      <c r="AV48" s="350">
        <v>0</v>
      </c>
      <c r="AW48" s="351">
        <v>11165</v>
      </c>
      <c r="AX48" s="348">
        <v>0</v>
      </c>
      <c r="AY48" s="297"/>
      <c r="AZ48" s="298">
        <v>0</v>
      </c>
      <c r="BA48" s="296">
        <v>0</v>
      </c>
      <c r="BB48" s="298">
        <v>0</v>
      </c>
      <c r="BC48" s="217">
        <f t="shared" si="4"/>
        <v>203000</v>
      </c>
      <c r="BD48" s="217">
        <f t="shared" si="8"/>
        <v>0</v>
      </c>
      <c r="BE48" s="299">
        <v>0</v>
      </c>
    </row>
    <row r="49" spans="1:57" ht="14.4" x14ac:dyDescent="0.3">
      <c r="A49" s="293" t="s">
        <v>163</v>
      </c>
      <c r="B49" s="345">
        <v>8932</v>
      </c>
      <c r="C49" s="346">
        <v>40600</v>
      </c>
      <c r="D49" s="213">
        <f t="shared" si="7"/>
        <v>49532</v>
      </c>
      <c r="E49" s="347">
        <v>0</v>
      </c>
      <c r="F49" s="348">
        <v>0</v>
      </c>
      <c r="G49" s="349"/>
      <c r="H49" s="350">
        <v>0</v>
      </c>
      <c r="I49" s="351">
        <v>40600</v>
      </c>
      <c r="J49" s="348">
        <v>0</v>
      </c>
      <c r="K49" s="349"/>
      <c r="L49" s="350">
        <v>0</v>
      </c>
      <c r="M49" s="351">
        <v>0</v>
      </c>
      <c r="N49" s="348">
        <v>0</v>
      </c>
      <c r="O49" s="349"/>
      <c r="P49" s="350">
        <v>0</v>
      </c>
      <c r="Q49" s="351">
        <v>0</v>
      </c>
      <c r="R49" s="348">
        <v>0</v>
      </c>
      <c r="S49" s="349"/>
      <c r="T49" s="350">
        <v>0</v>
      </c>
      <c r="U49" s="351">
        <v>2233</v>
      </c>
      <c r="V49" s="348">
        <v>0</v>
      </c>
      <c r="W49" s="349"/>
      <c r="X49" s="350">
        <v>0</v>
      </c>
      <c r="Y49" s="351">
        <v>0</v>
      </c>
      <c r="Z49" s="348">
        <v>0</v>
      </c>
      <c r="AA49" s="349"/>
      <c r="AB49" s="350">
        <v>0</v>
      </c>
      <c r="AC49" s="351">
        <v>0</v>
      </c>
      <c r="AD49" s="348">
        <v>0</v>
      </c>
      <c r="AE49" s="349"/>
      <c r="AF49" s="350">
        <v>0</v>
      </c>
      <c r="AG49" s="351">
        <v>2233</v>
      </c>
      <c r="AH49" s="348">
        <v>0</v>
      </c>
      <c r="AI49" s="349"/>
      <c r="AJ49" s="350">
        <v>0</v>
      </c>
      <c r="AK49" s="351">
        <v>0</v>
      </c>
      <c r="AL49" s="348">
        <v>0</v>
      </c>
      <c r="AM49" s="349"/>
      <c r="AN49" s="350">
        <v>0</v>
      </c>
      <c r="AO49" s="351">
        <v>0</v>
      </c>
      <c r="AP49" s="348">
        <v>0</v>
      </c>
      <c r="AQ49" s="349"/>
      <c r="AR49" s="350">
        <v>0</v>
      </c>
      <c r="AS49" s="351">
        <v>2233</v>
      </c>
      <c r="AT49" s="348">
        <v>0</v>
      </c>
      <c r="AU49" s="349"/>
      <c r="AV49" s="350">
        <v>0</v>
      </c>
      <c r="AW49" s="351">
        <v>2233</v>
      </c>
      <c r="AX49" s="348">
        <v>0</v>
      </c>
      <c r="AY49" s="297"/>
      <c r="AZ49" s="298">
        <v>0</v>
      </c>
      <c r="BA49" s="296">
        <v>0</v>
      </c>
      <c r="BB49" s="298">
        <v>0</v>
      </c>
      <c r="BC49" s="217">
        <f t="shared" si="4"/>
        <v>40600</v>
      </c>
      <c r="BD49" s="217">
        <f t="shared" si="8"/>
        <v>0</v>
      </c>
      <c r="BE49" s="299">
        <v>0</v>
      </c>
    </row>
    <row r="50" spans="1:57" ht="14.4" x14ac:dyDescent="0.3">
      <c r="A50" s="293" t="s">
        <v>164</v>
      </c>
      <c r="B50" s="345">
        <v>0</v>
      </c>
      <c r="C50" s="346">
        <v>53218.69</v>
      </c>
      <c r="D50" s="213">
        <f t="shared" si="7"/>
        <v>53218.689999999995</v>
      </c>
      <c r="E50" s="347">
        <v>4434.8908333333338</v>
      </c>
      <c r="F50" s="348">
        <v>0</v>
      </c>
      <c r="G50" s="349"/>
      <c r="H50" s="350">
        <v>0</v>
      </c>
      <c r="I50" s="351">
        <v>4434.8908333333338</v>
      </c>
      <c r="J50" s="348">
        <v>0</v>
      </c>
      <c r="K50" s="349"/>
      <c r="L50" s="350">
        <v>0</v>
      </c>
      <c r="M50" s="351">
        <v>4434.8908333333338</v>
      </c>
      <c r="N50" s="348">
        <v>0</v>
      </c>
      <c r="O50" s="349"/>
      <c r="P50" s="350">
        <v>0</v>
      </c>
      <c r="Q50" s="351">
        <v>4434.8908333333338</v>
      </c>
      <c r="R50" s="348">
        <v>0</v>
      </c>
      <c r="S50" s="349"/>
      <c r="T50" s="350">
        <v>0</v>
      </c>
      <c r="U50" s="351">
        <v>4434.8908333333338</v>
      </c>
      <c r="V50" s="348">
        <v>0</v>
      </c>
      <c r="W50" s="349"/>
      <c r="X50" s="350">
        <v>0</v>
      </c>
      <c r="Y50" s="351">
        <v>4434.8908333333338</v>
      </c>
      <c r="Z50" s="348">
        <v>0</v>
      </c>
      <c r="AA50" s="349"/>
      <c r="AB50" s="350">
        <v>0</v>
      </c>
      <c r="AC50" s="351">
        <v>4434.8908333333338</v>
      </c>
      <c r="AD50" s="348">
        <v>0</v>
      </c>
      <c r="AE50" s="349"/>
      <c r="AF50" s="350">
        <v>0</v>
      </c>
      <c r="AG50" s="351">
        <v>4434.8908333333338</v>
      </c>
      <c r="AH50" s="348">
        <v>0</v>
      </c>
      <c r="AI50" s="349"/>
      <c r="AJ50" s="350">
        <v>0</v>
      </c>
      <c r="AK50" s="351">
        <v>4434.8908333333338</v>
      </c>
      <c r="AL50" s="348">
        <v>0</v>
      </c>
      <c r="AM50" s="349"/>
      <c r="AN50" s="350">
        <v>0</v>
      </c>
      <c r="AO50" s="351">
        <v>4434.8908333333338</v>
      </c>
      <c r="AP50" s="348">
        <v>0</v>
      </c>
      <c r="AQ50" s="349"/>
      <c r="AR50" s="350">
        <v>0</v>
      </c>
      <c r="AS50" s="351">
        <v>4434.8908333333338</v>
      </c>
      <c r="AT50" s="348">
        <v>0</v>
      </c>
      <c r="AU50" s="349"/>
      <c r="AV50" s="350">
        <v>0</v>
      </c>
      <c r="AW50" s="351">
        <v>4434.8908333333338</v>
      </c>
      <c r="AX50" s="348">
        <v>0</v>
      </c>
      <c r="AY50" s="297"/>
      <c r="AZ50" s="298">
        <v>0</v>
      </c>
      <c r="BA50" s="296">
        <v>0</v>
      </c>
      <c r="BB50" s="298">
        <v>0</v>
      </c>
      <c r="BC50" s="217">
        <f t="shared" si="4"/>
        <v>8869.7816666666677</v>
      </c>
      <c r="BD50" s="217">
        <f t="shared" si="8"/>
        <v>0</v>
      </c>
      <c r="BE50" s="299">
        <v>0</v>
      </c>
    </row>
    <row r="51" spans="1:57" ht="15" thickBot="1" x14ac:dyDescent="0.35">
      <c r="A51" s="293" t="s">
        <v>165</v>
      </c>
      <c r="B51" s="294">
        <v>0</v>
      </c>
      <c r="C51" s="295">
        <v>63779.28</v>
      </c>
      <c r="D51" s="213">
        <f t="shared" si="7"/>
        <v>63779.280000000006</v>
      </c>
      <c r="E51" s="347">
        <v>5314.94</v>
      </c>
      <c r="F51" s="348">
        <v>0</v>
      </c>
      <c r="G51" s="349"/>
      <c r="H51" s="350">
        <v>0</v>
      </c>
      <c r="I51" s="351">
        <v>5314.94</v>
      </c>
      <c r="J51" s="348">
        <v>0</v>
      </c>
      <c r="K51" s="349"/>
      <c r="L51" s="350">
        <v>0</v>
      </c>
      <c r="M51" s="351">
        <v>5314.94</v>
      </c>
      <c r="N51" s="348">
        <v>0</v>
      </c>
      <c r="O51" s="349"/>
      <c r="P51" s="350">
        <v>0</v>
      </c>
      <c r="Q51" s="351">
        <v>5314.94</v>
      </c>
      <c r="R51" s="348">
        <v>0</v>
      </c>
      <c r="S51" s="349"/>
      <c r="T51" s="350">
        <v>0</v>
      </c>
      <c r="U51" s="351">
        <v>5314.94</v>
      </c>
      <c r="V51" s="348">
        <v>0</v>
      </c>
      <c r="W51" s="349"/>
      <c r="X51" s="350">
        <v>0</v>
      </c>
      <c r="Y51" s="351">
        <v>5314.94</v>
      </c>
      <c r="Z51" s="348">
        <v>0</v>
      </c>
      <c r="AA51" s="349"/>
      <c r="AB51" s="350">
        <v>0</v>
      </c>
      <c r="AC51" s="351">
        <v>5314.94</v>
      </c>
      <c r="AD51" s="348">
        <v>0</v>
      </c>
      <c r="AE51" s="349"/>
      <c r="AF51" s="350">
        <v>0</v>
      </c>
      <c r="AG51" s="351">
        <v>5314.94</v>
      </c>
      <c r="AH51" s="348">
        <v>0</v>
      </c>
      <c r="AI51" s="349"/>
      <c r="AJ51" s="350">
        <v>0</v>
      </c>
      <c r="AK51" s="351">
        <v>5314.94</v>
      </c>
      <c r="AL51" s="348">
        <v>0</v>
      </c>
      <c r="AM51" s="349"/>
      <c r="AN51" s="350">
        <v>0</v>
      </c>
      <c r="AO51" s="351">
        <v>5314.94</v>
      </c>
      <c r="AP51" s="348">
        <v>0</v>
      </c>
      <c r="AQ51" s="349"/>
      <c r="AR51" s="350">
        <v>0</v>
      </c>
      <c r="AS51" s="351">
        <v>5314.94</v>
      </c>
      <c r="AT51" s="348">
        <v>0</v>
      </c>
      <c r="AU51" s="349"/>
      <c r="AV51" s="350">
        <v>0</v>
      </c>
      <c r="AW51" s="351">
        <v>5314.94</v>
      </c>
      <c r="AX51" s="348">
        <v>0</v>
      </c>
      <c r="AY51" s="297"/>
      <c r="AZ51" s="298">
        <v>0</v>
      </c>
      <c r="BA51" s="296">
        <v>0</v>
      </c>
      <c r="BB51" s="298">
        <v>0</v>
      </c>
      <c r="BC51" s="217">
        <f t="shared" si="4"/>
        <v>10629.88</v>
      </c>
      <c r="BD51" s="217">
        <f t="shared" si="8"/>
        <v>0</v>
      </c>
      <c r="BE51" s="299">
        <v>0</v>
      </c>
    </row>
    <row r="52" spans="1:57" ht="15" thickTop="1" thickBot="1" x14ac:dyDescent="0.3">
      <c r="A52" s="234" t="s">
        <v>101</v>
      </c>
      <c r="B52" s="235">
        <f>SUM(B11,B36,B38)</f>
        <v>1585566.1199999999</v>
      </c>
      <c r="C52" s="236">
        <f t="shared" ref="C52:BE52" si="9">SUM(C11,C36,C38)</f>
        <v>666682.56000000006</v>
      </c>
      <c r="D52" s="237">
        <f t="shared" si="9"/>
        <v>2252248.6799999997</v>
      </c>
      <c r="E52" s="238">
        <f t="shared" si="9"/>
        <v>9749.8308333333334</v>
      </c>
      <c r="F52" s="239">
        <f t="shared" si="9"/>
        <v>0</v>
      </c>
      <c r="G52" s="290">
        <f t="shared" si="9"/>
        <v>0</v>
      </c>
      <c r="H52" s="240">
        <f t="shared" si="9"/>
        <v>0</v>
      </c>
      <c r="I52" s="241">
        <f t="shared" si="9"/>
        <v>597217.39583333337</v>
      </c>
      <c r="J52" s="239">
        <f t="shared" si="9"/>
        <v>37782.980000000003</v>
      </c>
      <c r="K52" s="290">
        <f t="shared" si="9"/>
        <v>0</v>
      </c>
      <c r="L52" s="240">
        <f t="shared" si="9"/>
        <v>0</v>
      </c>
      <c r="M52" s="241">
        <f t="shared" si="9"/>
        <v>9749.8308333333334</v>
      </c>
      <c r="N52" s="239">
        <f t="shared" si="9"/>
        <v>0</v>
      </c>
      <c r="O52" s="290">
        <f t="shared" si="9"/>
        <v>0</v>
      </c>
      <c r="P52" s="240">
        <f t="shared" si="9"/>
        <v>0</v>
      </c>
      <c r="Q52" s="241">
        <f t="shared" si="9"/>
        <v>331661.68333333329</v>
      </c>
      <c r="R52" s="239">
        <f t="shared" si="9"/>
        <v>0</v>
      </c>
      <c r="S52" s="290">
        <f t="shared" si="9"/>
        <v>0</v>
      </c>
      <c r="T52" s="240">
        <f t="shared" si="9"/>
        <v>0</v>
      </c>
      <c r="U52" s="241">
        <f t="shared" si="9"/>
        <v>77811.578333333338</v>
      </c>
      <c r="V52" s="239">
        <f t="shared" si="9"/>
        <v>0</v>
      </c>
      <c r="W52" s="290">
        <f t="shared" si="9"/>
        <v>0</v>
      </c>
      <c r="X52" s="240">
        <f t="shared" si="9"/>
        <v>0</v>
      </c>
      <c r="Y52" s="241">
        <f t="shared" si="9"/>
        <v>9749.8308333333334</v>
      </c>
      <c r="Z52" s="239">
        <f t="shared" si="9"/>
        <v>0</v>
      </c>
      <c r="AA52" s="290">
        <f t="shared" si="9"/>
        <v>0</v>
      </c>
      <c r="AB52" s="240">
        <f t="shared" si="9"/>
        <v>0</v>
      </c>
      <c r="AC52" s="241">
        <f t="shared" si="9"/>
        <v>331661.68333333329</v>
      </c>
      <c r="AD52" s="239">
        <f t="shared" si="9"/>
        <v>0</v>
      </c>
      <c r="AE52" s="290">
        <f t="shared" si="9"/>
        <v>0</v>
      </c>
      <c r="AF52" s="240">
        <f t="shared" si="9"/>
        <v>0</v>
      </c>
      <c r="AG52" s="241">
        <f t="shared" si="9"/>
        <v>77811.578333333338</v>
      </c>
      <c r="AH52" s="239">
        <f t="shared" si="9"/>
        <v>0</v>
      </c>
      <c r="AI52" s="290">
        <f t="shared" si="9"/>
        <v>0</v>
      </c>
      <c r="AJ52" s="240">
        <f t="shared" si="9"/>
        <v>0</v>
      </c>
      <c r="AK52" s="241">
        <f t="shared" si="9"/>
        <v>9749.8308333333334</v>
      </c>
      <c r="AL52" s="239">
        <f t="shared" si="9"/>
        <v>0</v>
      </c>
      <c r="AM52" s="290">
        <f t="shared" si="9"/>
        <v>0</v>
      </c>
      <c r="AN52" s="240">
        <f t="shared" si="9"/>
        <v>0</v>
      </c>
      <c r="AO52" s="241">
        <f t="shared" si="9"/>
        <v>9749.8308333333334</v>
      </c>
      <c r="AP52" s="239">
        <f t="shared" si="9"/>
        <v>0</v>
      </c>
      <c r="AQ52" s="290">
        <f t="shared" si="9"/>
        <v>0</v>
      </c>
      <c r="AR52" s="240">
        <f t="shared" si="9"/>
        <v>0</v>
      </c>
      <c r="AS52" s="241">
        <f t="shared" si="9"/>
        <v>399723.43083333329</v>
      </c>
      <c r="AT52" s="239">
        <f t="shared" si="9"/>
        <v>0</v>
      </c>
      <c r="AU52" s="290">
        <f t="shared" si="9"/>
        <v>0</v>
      </c>
      <c r="AV52" s="240">
        <f t="shared" si="9"/>
        <v>0</v>
      </c>
      <c r="AW52" s="241">
        <f t="shared" si="9"/>
        <v>387612.17583333334</v>
      </c>
      <c r="AX52" s="239">
        <f t="shared" si="9"/>
        <v>0</v>
      </c>
      <c r="AY52" s="290">
        <f t="shared" si="9"/>
        <v>0</v>
      </c>
      <c r="AZ52" s="240">
        <f t="shared" si="9"/>
        <v>0</v>
      </c>
      <c r="BA52" s="239">
        <f t="shared" si="9"/>
        <v>0</v>
      </c>
      <c r="BB52" s="240">
        <f t="shared" si="9"/>
        <v>0</v>
      </c>
      <c r="BC52" s="242">
        <f t="shared" si="9"/>
        <v>606967.22666666668</v>
      </c>
      <c r="BD52" s="243">
        <f t="shared" si="9"/>
        <v>37782.980000000003</v>
      </c>
      <c r="BE52" s="244">
        <f t="shared" si="9"/>
        <v>0</v>
      </c>
    </row>
    <row r="53" spans="1:57" x14ac:dyDescent="0.25">
      <c r="A53" s="245" t="s">
        <v>136</v>
      </c>
      <c r="B53" s="246"/>
      <c r="C53" s="247"/>
      <c r="D53" s="342"/>
      <c r="E53" s="230">
        <f>E52</f>
        <v>9749.8308333333334</v>
      </c>
      <c r="F53" s="248"/>
      <c r="G53" s="291"/>
      <c r="H53" s="249"/>
      <c r="I53" s="233">
        <f>E53+I52</f>
        <v>606967.22666666668</v>
      </c>
      <c r="J53" s="248"/>
      <c r="K53" s="291"/>
      <c r="L53" s="249"/>
      <c r="M53" s="233">
        <f>I53+M52</f>
        <v>616717.0575</v>
      </c>
      <c r="N53" s="248"/>
      <c r="O53" s="291"/>
      <c r="P53" s="249"/>
      <c r="Q53" s="233">
        <f>M53+Q52</f>
        <v>948378.74083333323</v>
      </c>
      <c r="R53" s="248"/>
      <c r="S53" s="291"/>
      <c r="T53" s="249"/>
      <c r="U53" s="233">
        <f>Q53+U52</f>
        <v>1026190.3191666666</v>
      </c>
      <c r="V53" s="248"/>
      <c r="W53" s="291"/>
      <c r="X53" s="249"/>
      <c r="Y53" s="233">
        <f>U53+Y52</f>
        <v>1035940.1499999999</v>
      </c>
      <c r="Z53" s="248"/>
      <c r="AA53" s="291"/>
      <c r="AB53" s="249"/>
      <c r="AC53" s="233">
        <f>Y53+AC52</f>
        <v>1367601.8333333333</v>
      </c>
      <c r="AD53" s="248"/>
      <c r="AE53" s="291"/>
      <c r="AF53" s="249"/>
      <c r="AG53" s="233">
        <f>AC53+AG52</f>
        <v>1445413.4116666666</v>
      </c>
      <c r="AH53" s="248"/>
      <c r="AI53" s="291"/>
      <c r="AJ53" s="249"/>
      <c r="AK53" s="233">
        <f>AG53+AK52</f>
        <v>1455163.2424999999</v>
      </c>
      <c r="AL53" s="248"/>
      <c r="AM53" s="291"/>
      <c r="AN53" s="249"/>
      <c r="AO53" s="233">
        <f>AK53+AO52</f>
        <v>1464913.0733333332</v>
      </c>
      <c r="AP53" s="248"/>
      <c r="AQ53" s="291"/>
      <c r="AR53" s="249"/>
      <c r="AS53" s="233">
        <f>AO53+AS52</f>
        <v>1864636.5041666664</v>
      </c>
      <c r="AT53" s="248"/>
      <c r="AU53" s="291"/>
      <c r="AV53" s="249"/>
      <c r="AW53" s="233">
        <f>AS53+AW52</f>
        <v>2252248.6799999997</v>
      </c>
      <c r="AX53" s="248"/>
      <c r="AY53" s="291"/>
      <c r="AZ53" s="249"/>
      <c r="BA53" s="248"/>
      <c r="BB53" s="249"/>
    </row>
    <row r="54" spans="1:57" x14ac:dyDescent="0.25">
      <c r="A54" s="245" t="s">
        <v>137</v>
      </c>
      <c r="B54" s="246"/>
      <c r="C54" s="247"/>
      <c r="D54" s="342"/>
      <c r="E54" s="250"/>
      <c r="F54" s="231">
        <f>F52</f>
        <v>0</v>
      </c>
      <c r="G54" s="289"/>
      <c r="H54" s="249"/>
      <c r="I54" s="251"/>
      <c r="J54" s="231">
        <f>F54+J52</f>
        <v>37782.980000000003</v>
      </c>
      <c r="K54" s="289"/>
      <c r="L54" s="249"/>
      <c r="M54" s="251"/>
      <c r="N54" s="231">
        <f>J54+N52</f>
        <v>37782.980000000003</v>
      </c>
      <c r="O54" s="289"/>
      <c r="P54" s="249"/>
      <c r="Q54" s="251"/>
      <c r="R54" s="231">
        <f>N54+R52</f>
        <v>37782.980000000003</v>
      </c>
      <c r="S54" s="289"/>
      <c r="T54" s="249"/>
      <c r="U54" s="251"/>
      <c r="V54" s="231">
        <f>R54+V52</f>
        <v>37782.980000000003</v>
      </c>
      <c r="W54" s="289"/>
      <c r="X54" s="249"/>
      <c r="Y54" s="251"/>
      <c r="Z54" s="231">
        <f>V54+Z52</f>
        <v>37782.980000000003</v>
      </c>
      <c r="AA54" s="289"/>
      <c r="AB54" s="249"/>
      <c r="AC54" s="251"/>
      <c r="AD54" s="231">
        <f>Z54+AD52</f>
        <v>37782.980000000003</v>
      </c>
      <c r="AE54" s="289"/>
      <c r="AF54" s="249"/>
      <c r="AG54" s="251"/>
      <c r="AH54" s="231">
        <f>AD54+AH52</f>
        <v>37782.980000000003</v>
      </c>
      <c r="AI54" s="289"/>
      <c r="AJ54" s="249"/>
      <c r="AK54" s="251"/>
      <c r="AL54" s="231">
        <f>AH54+AL52</f>
        <v>37782.980000000003</v>
      </c>
      <c r="AM54" s="289"/>
      <c r="AN54" s="249"/>
      <c r="AO54" s="251"/>
      <c r="AP54" s="231">
        <f>AL54+AP52</f>
        <v>37782.980000000003</v>
      </c>
      <c r="AQ54" s="289"/>
      <c r="AR54" s="249"/>
      <c r="AS54" s="251"/>
      <c r="AT54" s="231">
        <f>AP54+AT52</f>
        <v>37782.980000000003</v>
      </c>
      <c r="AU54" s="289"/>
      <c r="AV54" s="249"/>
      <c r="AW54" s="251"/>
      <c r="AX54" s="231">
        <f>AT54+AX52</f>
        <v>37782.980000000003</v>
      </c>
      <c r="AY54" s="289"/>
      <c r="AZ54" s="249"/>
      <c r="BA54" s="231"/>
      <c r="BB54" s="249"/>
    </row>
    <row r="55" spans="1:57" ht="14.4" thickBot="1" x14ac:dyDescent="0.3">
      <c r="A55" s="245" t="s">
        <v>138</v>
      </c>
      <c r="B55" s="253"/>
      <c r="C55" s="254"/>
      <c r="D55" s="252"/>
      <c r="E55" s="255"/>
      <c r="F55" s="256"/>
      <c r="G55" s="292"/>
      <c r="H55" s="257">
        <f>H52</f>
        <v>0</v>
      </c>
      <c r="I55" s="258"/>
      <c r="J55" s="256"/>
      <c r="K55" s="292"/>
      <c r="L55" s="257">
        <f>H55+L52</f>
        <v>0</v>
      </c>
      <c r="M55" s="258"/>
      <c r="N55" s="256"/>
      <c r="O55" s="292"/>
      <c r="P55" s="257">
        <f>L55+P52</f>
        <v>0</v>
      </c>
      <c r="Q55" s="258"/>
      <c r="R55" s="256"/>
      <c r="S55" s="292"/>
      <c r="T55" s="257">
        <f>P55+T52</f>
        <v>0</v>
      </c>
      <c r="U55" s="258"/>
      <c r="V55" s="256"/>
      <c r="W55" s="292"/>
      <c r="X55" s="257">
        <f>T55+X52</f>
        <v>0</v>
      </c>
      <c r="Y55" s="258"/>
      <c r="Z55" s="256"/>
      <c r="AA55" s="292"/>
      <c r="AB55" s="257">
        <f>X55+AB52</f>
        <v>0</v>
      </c>
      <c r="AC55" s="258"/>
      <c r="AD55" s="256"/>
      <c r="AE55" s="292"/>
      <c r="AF55" s="257">
        <f>AB55+AF52</f>
        <v>0</v>
      </c>
      <c r="AG55" s="258"/>
      <c r="AH55" s="256"/>
      <c r="AI55" s="292"/>
      <c r="AJ55" s="257">
        <f>AF55+AJ52</f>
        <v>0</v>
      </c>
      <c r="AK55" s="258"/>
      <c r="AL55" s="256"/>
      <c r="AM55" s="292"/>
      <c r="AN55" s="257">
        <f>AJ55+AN52</f>
        <v>0</v>
      </c>
      <c r="AO55" s="258"/>
      <c r="AP55" s="256"/>
      <c r="AQ55" s="292"/>
      <c r="AR55" s="257">
        <f>AN55+AR52</f>
        <v>0</v>
      </c>
      <c r="AS55" s="258"/>
      <c r="AT55" s="256"/>
      <c r="AU55" s="292"/>
      <c r="AV55" s="257">
        <f>AR55+AV52</f>
        <v>0</v>
      </c>
      <c r="AW55" s="258"/>
      <c r="AX55" s="256"/>
      <c r="AY55" s="292"/>
      <c r="AZ55" s="257">
        <f>AV55+AZ52</f>
        <v>0</v>
      </c>
      <c r="BA55" s="256"/>
      <c r="BB55" s="257"/>
    </row>
  </sheetData>
  <mergeCells count="14">
    <mergeCell ref="B9:D9"/>
    <mergeCell ref="E9:H9"/>
    <mergeCell ref="I9:L9"/>
    <mergeCell ref="M9:P9"/>
    <mergeCell ref="AO9:AR9"/>
    <mergeCell ref="AS9:AV9"/>
    <mergeCell ref="AW9:AZ9"/>
    <mergeCell ref="BC9:BE9"/>
    <mergeCell ref="Q9:T9"/>
    <mergeCell ref="U9:X9"/>
    <mergeCell ref="Y9:AB9"/>
    <mergeCell ref="AC9:AF9"/>
    <mergeCell ref="AG9:AJ9"/>
    <mergeCell ref="AK9:AN9"/>
  </mergeCells>
  <pageMargins left="0.7" right="0.7" top="0.75" bottom="0.75" header="0.3" footer="0.3"/>
  <pageSetup scale="46" orientation="landscape" horizontalDpi="1200" verticalDpi="1200" r:id="rId1"/>
  <headerFooter>
    <oddFooter>&amp;LPublish Date 9/11/2023&amp;CFlorida PALM FY 2023 - 2024 Spend Plan Oracle Detail&amp;R&amp;P of &amp;N</oddFooter>
  </headerFooter>
  <colBreaks count="4" manualBreakCount="4">
    <brk id="4" max="1048575" man="1"/>
    <brk id="16" max="1048575" man="1"/>
    <brk id="28" max="1048575" man="1"/>
    <brk id="40" max="54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BBF33-F810-454F-B294-64DC9F1DDFB7}">
  <dimension ref="A1:J16"/>
  <sheetViews>
    <sheetView workbookViewId="0">
      <selection activeCell="A8" sqref="A8"/>
    </sheetView>
  </sheetViews>
  <sheetFormatPr defaultColWidth="9.109375" defaultRowHeight="14.4" x14ac:dyDescent="0.3"/>
  <cols>
    <col min="1" max="16384" width="9.109375" style="136"/>
  </cols>
  <sheetData>
    <row r="1" spans="1:10" x14ac:dyDescent="0.3">
      <c r="A1" s="135"/>
      <c r="B1" s="79"/>
      <c r="C1" s="79"/>
      <c r="D1" s="79"/>
      <c r="E1" s="79"/>
      <c r="F1" s="79"/>
      <c r="G1" s="79"/>
      <c r="H1" s="79"/>
      <c r="I1" s="79"/>
      <c r="J1" s="79"/>
    </row>
    <row r="2" spans="1:10" ht="15.6" x14ac:dyDescent="0.3">
      <c r="A2" s="137"/>
      <c r="B2" s="79"/>
      <c r="C2" s="79"/>
      <c r="D2" s="138"/>
      <c r="E2" s="138"/>
      <c r="F2" s="138"/>
      <c r="G2" s="79"/>
      <c r="H2" s="79"/>
      <c r="I2" s="138"/>
      <c r="J2" s="138"/>
    </row>
    <row r="3" spans="1:10" ht="15.6" x14ac:dyDescent="0.3">
      <c r="A3" s="139"/>
      <c r="B3" s="140"/>
      <c r="C3" s="79"/>
      <c r="D3" s="141"/>
      <c r="E3" s="141"/>
      <c r="F3" s="141"/>
      <c r="G3" s="79"/>
      <c r="H3" s="79"/>
      <c r="I3" s="141"/>
      <c r="J3" s="141"/>
    </row>
    <row r="4" spans="1:10" x14ac:dyDescent="0.3">
      <c r="A4" s="135"/>
      <c r="B4" s="142"/>
      <c r="C4" s="142"/>
      <c r="D4" s="79"/>
      <c r="E4" s="79"/>
      <c r="F4" s="79"/>
      <c r="G4" s="79"/>
      <c r="H4" s="79"/>
      <c r="I4" s="79"/>
      <c r="J4" s="79"/>
    </row>
    <row r="5" spans="1:10" x14ac:dyDescent="0.3">
      <c r="A5" s="135"/>
      <c r="B5" s="79"/>
      <c r="C5" s="79"/>
      <c r="D5" s="79"/>
      <c r="E5" s="79"/>
      <c r="F5" s="79"/>
      <c r="G5" s="79"/>
      <c r="H5" s="79"/>
      <c r="I5" s="79"/>
      <c r="J5" s="79"/>
    </row>
    <row r="6" spans="1:10" ht="15.6" x14ac:dyDescent="0.3">
      <c r="A6" s="467" t="s">
        <v>0</v>
      </c>
      <c r="B6" s="467"/>
      <c r="C6" s="467"/>
      <c r="D6" s="467"/>
      <c r="E6" s="467"/>
      <c r="F6" s="467"/>
      <c r="G6" s="79"/>
      <c r="H6" s="79"/>
      <c r="I6" s="79"/>
      <c r="J6" s="79"/>
    </row>
    <row r="7" spans="1:10" ht="15.6" x14ac:dyDescent="0.3">
      <c r="A7" s="468" t="s">
        <v>170</v>
      </c>
      <c r="B7" s="468"/>
      <c r="C7" s="468"/>
      <c r="D7" s="468"/>
      <c r="E7" s="468"/>
      <c r="F7" s="468"/>
      <c r="G7" s="79"/>
      <c r="H7" s="79"/>
      <c r="I7" s="79"/>
      <c r="J7" s="79"/>
    </row>
    <row r="8" spans="1:10" x14ac:dyDescent="0.3">
      <c r="A8" s="143"/>
      <c r="B8" s="140"/>
      <c r="C8" s="140"/>
      <c r="D8" s="140"/>
      <c r="E8" s="140"/>
      <c r="F8" s="140"/>
      <c r="G8" s="79"/>
      <c r="H8" s="79"/>
      <c r="I8" s="79"/>
      <c r="J8" s="79"/>
    </row>
    <row r="9" spans="1:10" x14ac:dyDescent="0.3">
      <c r="A9" s="135"/>
      <c r="B9" s="79"/>
      <c r="C9" s="79"/>
      <c r="D9" s="79"/>
      <c r="E9" s="79"/>
      <c r="F9" s="79"/>
      <c r="G9" s="79"/>
      <c r="H9" s="79"/>
      <c r="I9" s="79"/>
      <c r="J9" s="79"/>
    </row>
    <row r="10" spans="1:10" ht="15" customHeight="1" x14ac:dyDescent="0.3">
      <c r="A10" s="469" t="s">
        <v>83</v>
      </c>
      <c r="B10" s="470"/>
      <c r="C10" s="470"/>
      <c r="D10" s="470"/>
      <c r="E10" s="470"/>
      <c r="F10" s="470"/>
      <c r="G10" s="470"/>
      <c r="H10" s="470"/>
      <c r="I10" s="471"/>
      <c r="J10" s="144"/>
    </row>
    <row r="11" spans="1:10" ht="15" customHeight="1" x14ac:dyDescent="0.3">
      <c r="A11" s="145" t="s">
        <v>84</v>
      </c>
      <c r="B11" s="464" t="s">
        <v>85</v>
      </c>
      <c r="C11" s="465"/>
      <c r="D11" s="465"/>
      <c r="E11" s="465"/>
      <c r="F11" s="465"/>
      <c r="G11" s="465"/>
      <c r="H11" s="465"/>
      <c r="I11" s="466"/>
      <c r="J11" s="146"/>
    </row>
    <row r="12" spans="1:10" ht="31.5" customHeight="1" x14ac:dyDescent="0.3">
      <c r="A12" s="145" t="s">
        <v>86</v>
      </c>
      <c r="B12" s="464" t="s">
        <v>87</v>
      </c>
      <c r="C12" s="465"/>
      <c r="D12" s="465"/>
      <c r="E12" s="465"/>
      <c r="F12" s="465"/>
      <c r="G12" s="465"/>
      <c r="H12" s="465"/>
      <c r="I12" s="465"/>
      <c r="J12" s="146"/>
    </row>
    <row r="13" spans="1:10" ht="30.75" customHeight="1" x14ac:dyDescent="0.3">
      <c r="A13" s="145" t="s">
        <v>88</v>
      </c>
      <c r="B13" s="464" t="s">
        <v>89</v>
      </c>
      <c r="C13" s="465"/>
      <c r="D13" s="465"/>
      <c r="E13" s="465"/>
      <c r="F13" s="465"/>
      <c r="G13" s="465"/>
      <c r="H13" s="465"/>
      <c r="I13" s="466"/>
      <c r="J13" s="146"/>
    </row>
    <row r="14" spans="1:10" x14ac:dyDescent="0.3">
      <c r="A14" s="145" t="s">
        <v>90</v>
      </c>
      <c r="B14" s="464" t="s">
        <v>91</v>
      </c>
      <c r="C14" s="465"/>
      <c r="D14" s="465"/>
      <c r="E14" s="465"/>
      <c r="F14" s="465"/>
      <c r="G14" s="465"/>
      <c r="H14" s="465"/>
      <c r="I14" s="466"/>
      <c r="J14" s="146"/>
    </row>
    <row r="15" spans="1:10" x14ac:dyDescent="0.3">
      <c r="A15" s="145" t="s">
        <v>92</v>
      </c>
      <c r="B15" s="464"/>
      <c r="C15" s="465"/>
      <c r="D15" s="465"/>
      <c r="E15" s="465"/>
      <c r="F15" s="465"/>
      <c r="G15" s="465"/>
      <c r="H15" s="465"/>
      <c r="I15" s="466"/>
      <c r="J15" s="146"/>
    </row>
    <row r="16" spans="1:10" x14ac:dyDescent="0.3">
      <c r="A16" s="145" t="s">
        <v>93</v>
      </c>
      <c r="B16" s="464"/>
      <c r="C16" s="465"/>
      <c r="D16" s="465"/>
      <c r="E16" s="465"/>
      <c r="F16" s="465"/>
      <c r="G16" s="465"/>
      <c r="H16" s="465"/>
      <c r="I16" s="466"/>
      <c r="J16" s="146"/>
    </row>
  </sheetData>
  <mergeCells count="9">
    <mergeCell ref="B14:I14"/>
    <mergeCell ref="B15:I15"/>
    <mergeCell ref="B16:I16"/>
    <mergeCell ref="A6:F6"/>
    <mergeCell ref="A7:F7"/>
    <mergeCell ref="A10:I10"/>
    <mergeCell ref="B11:I11"/>
    <mergeCell ref="B12:I12"/>
    <mergeCell ref="B13:I13"/>
  </mergeCells>
  <pageMargins left="0.7" right="0.7" top="0.75" bottom="0.75" header="0.3" footer="0.3"/>
  <pageSetup orientation="portrait" r:id="rId1"/>
  <headerFooter>
    <oddFooter>&amp;LPublish Date: 9/11/2023&amp;CFlorida PALM FY 2023 - 2024 Spend Plan Footnotes&amp;R&amp;P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BDABF4EE6CF54598F86A7180706F66" ma:contentTypeVersion="24" ma:contentTypeDescription="Create a new document." ma:contentTypeScope="" ma:versionID="0c0da0a58826c0f8800f55e61e2ef8e9">
  <xsd:schema xmlns:xsd="http://www.w3.org/2001/XMLSchema" xmlns:xs="http://www.w3.org/2001/XMLSchema" xmlns:p="http://schemas.microsoft.com/office/2006/metadata/properties" xmlns:ns2="ee0d1073-b73c-4cf9-a2e0-1985adf7d54f" xmlns:ns3="789ec1b1-8265-4bc4-bb49-e618abb7e2c5" targetNamespace="http://schemas.microsoft.com/office/2006/metadata/properties" ma:root="true" ma:fieldsID="b2aa44740593f2a66e98ed8bb2035420" ns2:_="" ns3:_="">
    <xsd:import namespace="ee0d1073-b73c-4cf9-a2e0-1985adf7d54f"/>
    <xsd:import namespace="789ec1b1-8265-4bc4-bb49-e618abb7e2c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2:SharedWithUsers" minOccurs="0"/>
                <xsd:element ref="ns2:SharedWithDetail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0d1073-b73c-4cf9-a2e0-1985adf7d54f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9ec1b1-8265-4bc4-bb49-e618abb7e2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e0d1073-b73c-4cf9-a2e0-1985adf7d54f">3XNNPFDRQHSR-2008555407-6810</_dlc_DocId>
    <_dlc_DocIdUrl xmlns="ee0d1073-b73c-4cf9-a2e0-1985adf7d54f">
      <Url>https://myfloridacfo.sharepoint.com/sites/FLP/_layouts/15/DocIdRedir.aspx?ID=3XNNPFDRQHSR-2008555407-6810</Url>
      <Description>3XNNPFDRQHSR-2008555407-6810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ACA05E-0C6F-4A31-A1BC-0DC7F90B44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0d1073-b73c-4cf9-a2e0-1985adf7d54f"/>
    <ds:schemaRef ds:uri="789ec1b1-8265-4bc4-bb49-e618abb7e2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6B7C27-4448-4FCC-AF50-3CFB7D27B43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B9A93D7-409B-4DC6-8E7B-07047F99B5F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789ec1b1-8265-4bc4-bb49-e618abb7e2c5"/>
    <ds:schemaRef ds:uri="ee0d1073-b73c-4cf9-a2e0-1985adf7d54f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EF601421-AE65-4BC5-B7C8-4AFCE7FF74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Monthly Summary</vt:lpstr>
      <vt:lpstr>SSI</vt:lpstr>
      <vt:lpstr>Oracle</vt:lpstr>
      <vt:lpstr>Footnotes</vt:lpstr>
      <vt:lpstr>'Monthly Summary'!Print_Titles</vt:lpstr>
      <vt:lpstr>Oracle!Print_Titles</vt:lpstr>
      <vt:lpstr>SSI!Print_Titles</vt:lpstr>
    </vt:vector>
  </TitlesOfParts>
  <Company>Department of Financial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Werner, Tommy</dc:creator>
  <cp:lastModifiedBy>Eubanks, Tatiana</cp:lastModifiedBy>
  <cp:lastPrinted>2023-07-06T13:14:48Z</cp:lastPrinted>
  <dcterms:created xsi:type="dcterms:W3CDTF">2021-06-14T20:43:39Z</dcterms:created>
  <dcterms:modified xsi:type="dcterms:W3CDTF">2023-09-15T14:12:12Z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0x0101001FBDABF4EE6CF54598F86A7180706F66</vt:lpwstr>
  </property>
  <property fmtid="{D5CDD505-2E9C-101B-9397-08002B2CF9AE}" pid="3" name="_dlc_DocIdItemGuid">
    <vt:lpwstr>c0d5dc1d-abe3-4ca3-8e3c-ba7a7ea261ea</vt:lpwstr>
  </property>
</Properties>
</file>